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Janet\Desktop\Janet Private\LANDYWOODS LTD\Discount Spredsheets\"/>
    </mc:Choice>
  </mc:AlternateContent>
  <xr:revisionPtr revIDLastSave="0" documentId="8_{1343D0B9-0799-4C09-9BB1-ECC201DCF54D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SCUE DISCOUNT" sheetId="1" r:id="rId1"/>
  </sheets>
  <externalReferences>
    <externalReference r:id="rId2"/>
  </externalReferences>
  <definedNames>
    <definedName name="_xlnm.Print_Area" localSheetId="0">'RESCUE DISCOUNT'!$A$1:$F$132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7" i="1" l="1"/>
  <c r="G119" i="1" l="1"/>
  <c r="G118" i="1"/>
  <c r="G117" i="1"/>
  <c r="G116" i="1"/>
  <c r="G115" i="1"/>
  <c r="E120" i="1"/>
  <c r="E119" i="1"/>
  <c r="E118" i="1"/>
  <c r="E117" i="1"/>
  <c r="E116" i="1"/>
  <c r="D120" i="1"/>
  <c r="F120" i="1" s="1"/>
  <c r="D119" i="1"/>
  <c r="F119" i="1" s="1"/>
  <c r="D118" i="1"/>
  <c r="F118" i="1" s="1"/>
  <c r="D117" i="1"/>
  <c r="F117" i="1" s="1"/>
  <c r="D116" i="1"/>
  <c r="F116" i="1" s="1"/>
  <c r="G93" i="1"/>
  <c r="G92" i="1"/>
  <c r="F93" i="1"/>
  <c r="E93" i="1"/>
  <c r="E92" i="1"/>
  <c r="D93" i="1"/>
  <c r="D92" i="1"/>
  <c r="F92" i="1" s="1"/>
  <c r="G57" i="1"/>
  <c r="E57" i="1"/>
  <c r="D57" i="1"/>
  <c r="F57" i="1" s="1"/>
  <c r="G120" i="1"/>
  <c r="E121" i="1"/>
  <c r="D121" i="1"/>
  <c r="F121" i="1"/>
  <c r="G128" i="1"/>
  <c r="G126" i="1"/>
  <c r="G125" i="1"/>
  <c r="G124" i="1"/>
  <c r="G123" i="1"/>
  <c r="G122" i="1"/>
  <c r="G121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99" i="1"/>
  <c r="G98" i="1"/>
  <c r="G97" i="1"/>
  <c r="G96" i="1"/>
  <c r="G95" i="1"/>
  <c r="G94" i="1"/>
  <c r="G91" i="1"/>
  <c r="G90" i="1"/>
  <c r="G89" i="1"/>
  <c r="G88" i="1"/>
  <c r="G87" i="1"/>
  <c r="G86" i="1"/>
  <c r="G85" i="1"/>
  <c r="G84" i="1"/>
  <c r="G83" i="1"/>
  <c r="G82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6" i="1"/>
  <c r="G55" i="1"/>
  <c r="G54" i="1"/>
  <c r="G50" i="1"/>
  <c r="G49" i="1"/>
  <c r="G48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29" i="1"/>
  <c r="G28" i="1"/>
  <c r="G27" i="1"/>
  <c r="G26" i="1"/>
  <c r="D127" i="1"/>
  <c r="D126" i="1"/>
  <c r="F126" i="1" s="1"/>
  <c r="D125" i="1"/>
  <c r="D124" i="1"/>
  <c r="F124" i="1" s="1"/>
  <c r="D123" i="1"/>
  <c r="D122" i="1"/>
  <c r="D115" i="1"/>
  <c r="D114" i="1"/>
  <c r="F114" i="1" s="1"/>
  <c r="D113" i="1"/>
  <c r="D112" i="1"/>
  <c r="D111" i="1"/>
  <c r="D110" i="1"/>
  <c r="D109" i="1"/>
  <c r="D108" i="1"/>
  <c r="F108" i="1" s="1"/>
  <c r="D107" i="1"/>
  <c r="D106" i="1"/>
  <c r="D105" i="1"/>
  <c r="D104" i="1"/>
  <c r="D100" i="1"/>
  <c r="D99" i="1"/>
  <c r="D98" i="1"/>
  <c r="D96" i="1"/>
  <c r="D95" i="1"/>
  <c r="D94" i="1"/>
  <c r="F94" i="1" s="1"/>
  <c r="D91" i="1"/>
  <c r="D90" i="1"/>
  <c r="D89" i="1"/>
  <c r="D88" i="1"/>
  <c r="F88" i="1" s="1"/>
  <c r="D87" i="1"/>
  <c r="D86" i="1"/>
  <c r="D85" i="1"/>
  <c r="D84" i="1"/>
  <c r="D83" i="1"/>
  <c r="D82" i="1"/>
  <c r="D79" i="1"/>
  <c r="D78" i="1"/>
  <c r="F78" i="1" s="1"/>
  <c r="D77" i="1"/>
  <c r="D76" i="1"/>
  <c r="D75" i="1"/>
  <c r="D74" i="1"/>
  <c r="F74" i="1" s="1"/>
  <c r="D73" i="1"/>
  <c r="D72" i="1"/>
  <c r="D71" i="1"/>
  <c r="D70" i="1"/>
  <c r="F70" i="1" s="1"/>
  <c r="D69" i="1"/>
  <c r="D68" i="1"/>
  <c r="D67" i="1"/>
  <c r="D66" i="1"/>
  <c r="F66" i="1" s="1"/>
  <c r="D65" i="1"/>
  <c r="F65" i="1" s="1"/>
  <c r="D64" i="1"/>
  <c r="D63" i="1"/>
  <c r="D62" i="1"/>
  <c r="D61" i="1"/>
  <c r="F61" i="1" s="1"/>
  <c r="D60" i="1"/>
  <c r="D59" i="1"/>
  <c r="D58" i="1"/>
  <c r="D56" i="1"/>
  <c r="D55" i="1"/>
  <c r="F55" i="1" s="1"/>
  <c r="D54" i="1"/>
  <c r="D50" i="1"/>
  <c r="D49" i="1"/>
  <c r="D48" i="1"/>
  <c r="D44" i="1"/>
  <c r="D43" i="1"/>
  <c r="D42" i="1"/>
  <c r="D41" i="1"/>
  <c r="D40" i="1"/>
  <c r="D39" i="1"/>
  <c r="F39" i="1" s="1"/>
  <c r="D38" i="1"/>
  <c r="D37" i="1"/>
  <c r="F37" i="1" s="1"/>
  <c r="D36" i="1"/>
  <c r="D35" i="1"/>
  <c r="F35" i="1" s="1"/>
  <c r="D34" i="1"/>
  <c r="D33" i="1"/>
  <c r="D32" i="1"/>
  <c r="D29" i="1"/>
  <c r="F29" i="1" s="1"/>
  <c r="D28" i="1"/>
  <c r="D27" i="1"/>
  <c r="F27" i="1" s="1"/>
  <c r="D26" i="1"/>
  <c r="F125" i="1"/>
  <c r="E125" i="1"/>
  <c r="F96" i="1"/>
  <c r="E96" i="1"/>
  <c r="F91" i="1"/>
  <c r="E91" i="1"/>
  <c r="E78" i="1"/>
  <c r="F77" i="1"/>
  <c r="E77" i="1"/>
  <c r="F68" i="1"/>
  <c r="E68" i="1"/>
  <c r="F67" i="1"/>
  <c r="E67" i="1"/>
  <c r="E66" i="1"/>
  <c r="F50" i="1"/>
  <c r="E50" i="1"/>
  <c r="F44" i="1"/>
  <c r="E44" i="1"/>
  <c r="F42" i="1"/>
  <c r="E42" i="1"/>
  <c r="F41" i="1"/>
  <c r="E41" i="1"/>
  <c r="F40" i="1"/>
  <c r="E40" i="1"/>
  <c r="E39" i="1"/>
  <c r="F38" i="1"/>
  <c r="E38" i="1"/>
  <c r="F54" i="1"/>
  <c r="F59" i="1"/>
  <c r="F63" i="1"/>
  <c r="F71" i="1"/>
  <c r="F75" i="1"/>
  <c r="F86" i="1"/>
  <c r="F90" i="1"/>
  <c r="F111" i="1"/>
  <c r="F34" i="1"/>
  <c r="F95" i="1"/>
  <c r="E95" i="1"/>
  <c r="E70" i="1"/>
  <c r="E126" i="1"/>
  <c r="E94" i="1"/>
  <c r="E64" i="1"/>
  <c r="F64" i="1"/>
  <c r="F82" i="1"/>
  <c r="E82" i="1"/>
  <c r="E90" i="1"/>
  <c r="E85" i="1"/>
  <c r="F85" i="1"/>
  <c r="E65" i="1"/>
  <c r="E71" i="1"/>
  <c r="F73" i="1"/>
  <c r="E37" i="1"/>
  <c r="E36" i="1"/>
  <c r="F36" i="1"/>
  <c r="E109" i="1"/>
  <c r="F109" i="1"/>
  <c r="E107" i="1"/>
  <c r="F107" i="1"/>
  <c r="F69" i="1"/>
  <c r="E69" i="1"/>
  <c r="F26" i="1"/>
  <c r="F28" i="1"/>
  <c r="F32" i="1"/>
  <c r="F33" i="1"/>
  <c r="F43" i="1"/>
  <c r="F48" i="1"/>
  <c r="F49" i="1"/>
  <c r="F56" i="1"/>
  <c r="F58" i="1"/>
  <c r="F60" i="1"/>
  <c r="F62" i="1"/>
  <c r="F72" i="1"/>
  <c r="F76" i="1"/>
  <c r="F79" i="1"/>
  <c r="F83" i="1"/>
  <c r="F84" i="1"/>
  <c r="F87" i="1"/>
  <c r="F89" i="1"/>
  <c r="F98" i="1"/>
  <c r="F99" i="1"/>
  <c r="F100" i="1"/>
  <c r="F104" i="1"/>
  <c r="F105" i="1"/>
  <c r="F106" i="1"/>
  <c r="F110" i="1"/>
  <c r="F112" i="1"/>
  <c r="F113" i="1"/>
  <c r="F115" i="1"/>
  <c r="F122" i="1"/>
  <c r="F123" i="1"/>
  <c r="F127" i="1"/>
  <c r="E26" i="1"/>
  <c r="E27" i="1"/>
  <c r="E28" i="1"/>
  <c r="E29" i="1"/>
  <c r="E32" i="1"/>
  <c r="E33" i="1"/>
  <c r="E34" i="1"/>
  <c r="E35" i="1"/>
  <c r="E43" i="1"/>
  <c r="E48" i="1"/>
  <c r="E49" i="1"/>
  <c r="E54" i="1"/>
  <c r="E55" i="1"/>
  <c r="E56" i="1"/>
  <c r="E58" i="1"/>
  <c r="E59" i="1"/>
  <c r="E60" i="1"/>
  <c r="E61" i="1"/>
  <c r="E62" i="1"/>
  <c r="E63" i="1"/>
  <c r="E72" i="1"/>
  <c r="E73" i="1"/>
  <c r="E76" i="1"/>
  <c r="E79" i="1"/>
  <c r="E83" i="1"/>
  <c r="E84" i="1"/>
  <c r="E86" i="1"/>
  <c r="E87" i="1"/>
  <c r="E88" i="1"/>
  <c r="E89" i="1"/>
  <c r="E98" i="1"/>
  <c r="E99" i="1"/>
  <c r="E100" i="1"/>
  <c r="E104" i="1"/>
  <c r="E105" i="1"/>
  <c r="E106" i="1"/>
  <c r="E108" i="1"/>
  <c r="E110" i="1"/>
  <c r="E111" i="1"/>
  <c r="E112" i="1"/>
  <c r="E113" i="1"/>
  <c r="E114" i="1"/>
  <c r="E115" i="1"/>
  <c r="E122" i="1"/>
  <c r="E123" i="1"/>
  <c r="E124" i="1"/>
  <c r="E127" i="1"/>
  <c r="E129" i="1"/>
  <c r="A129" i="1"/>
  <c r="F129" i="1" l="1"/>
  <c r="D132" i="1" s="1"/>
</calcChain>
</file>

<file path=xl/sharedStrings.xml><?xml version="1.0" encoding="utf-8"?>
<sst xmlns="http://schemas.openxmlformats.org/spreadsheetml/2006/main" count="127" uniqueCount="126">
  <si>
    <t>Column2</t>
  </si>
  <si>
    <t>Column5</t>
  </si>
  <si>
    <t>Column52</t>
  </si>
  <si>
    <t>Column6</t>
  </si>
  <si>
    <t>Column7</t>
  </si>
  <si>
    <t xml:space="preserve">ALL ORDERS MUST HAVE ALL INFORMATION FILLED OUT BELOW </t>
  </si>
  <si>
    <t>TOTAL WITHOUT DISCOUNT</t>
  </si>
  <si>
    <t>TOTAL WITH DISCOUNT</t>
  </si>
  <si>
    <t>QTY</t>
  </si>
  <si>
    <t>LESS DISCOUNT</t>
  </si>
  <si>
    <t>LANDYWOODS LTD</t>
  </si>
  <si>
    <t xml:space="preserve">VAT NUMBER: </t>
  </si>
  <si>
    <t xml:space="preserve">ADDRESS </t>
  </si>
  <si>
    <t>BUSINESS NAME</t>
  </si>
  <si>
    <t xml:space="preserve">TEL. </t>
  </si>
  <si>
    <t xml:space="preserve">EMAIL ADDRESS </t>
  </si>
  <si>
    <t>OUR RETAIL PRICE</t>
  </si>
  <si>
    <t xml:space="preserve">Beef 80/10/10 (12x454g) </t>
  </si>
  <si>
    <t>Best Minced Meat</t>
  </si>
  <si>
    <t>Bulls Sweetbreads x 2</t>
  </si>
  <si>
    <t>Minced Chicken &amp; Beef</t>
  </si>
  <si>
    <t>Minced Meat &amp; Veg Mix</t>
  </si>
  <si>
    <t>Minced Beef &amp; Kidney</t>
  </si>
  <si>
    <t>Minced Economy Mince</t>
  </si>
  <si>
    <t>Minced Offal Mix</t>
  </si>
  <si>
    <t>Whole Ox Tongue</t>
  </si>
  <si>
    <t>Minced Variety Bag (454gx20)</t>
  </si>
  <si>
    <t>Chicken 80/10/10 (12x454g)</t>
  </si>
  <si>
    <t>Chicken Feet (1kg)</t>
  </si>
  <si>
    <t>Filled Cows Hooves x 2 - Tripe</t>
  </si>
  <si>
    <t>Filled Cows Hooves x 2 - Chicken</t>
  </si>
  <si>
    <t>Filled Trachea x 2 - Tripe</t>
  </si>
  <si>
    <t>Filled Trachea x 2 - Chicken</t>
  </si>
  <si>
    <t>Minced Chicken &amp; Lamb</t>
  </si>
  <si>
    <t>Minced Chicken &amp; Tripe</t>
  </si>
  <si>
    <t>Minced Chicken &amp; Salmon</t>
  </si>
  <si>
    <t>Minced Chicken &amp; Duck</t>
  </si>
  <si>
    <t>Chicken Carcasses 1kg</t>
  </si>
  <si>
    <t>Chicken Necks 1kg</t>
  </si>
  <si>
    <t>Chicken Wings 1kg</t>
  </si>
  <si>
    <t>Minced Chicken &amp; Veg Mix</t>
  </si>
  <si>
    <t>Jumbo Chicken Drumsticks 1kg</t>
  </si>
  <si>
    <t>Minced Coarse Chicken 1Kg</t>
  </si>
  <si>
    <t>Minced Chicken &amp; Bone</t>
  </si>
  <si>
    <t>Duck 80/10/10 (12x454g)</t>
  </si>
  <si>
    <t>Duck Carcass x 1kg</t>
  </si>
  <si>
    <t>Duck Feet 1kg</t>
  </si>
  <si>
    <t>Duck Necks 1kg</t>
  </si>
  <si>
    <t>Minced Tripe &amp; Duck</t>
  </si>
  <si>
    <t>Duck Wings 1kg</t>
  </si>
  <si>
    <t>Minced Duck</t>
  </si>
  <si>
    <t>Trotters x 2</t>
  </si>
  <si>
    <t>Pigs Hearts Whole x 2</t>
  </si>
  <si>
    <t>Minced Tripe and Fish</t>
  </si>
  <si>
    <t>Minced Oily Fish</t>
  </si>
  <si>
    <t>Chunked Lean Beef 1kg</t>
  </si>
  <si>
    <t>Chunked Liver 1kg</t>
  </si>
  <si>
    <t>Chunked Spleen 1kg</t>
  </si>
  <si>
    <t>Lamb Hearts Whole x 2</t>
  </si>
  <si>
    <t>Trachea x 4</t>
  </si>
  <si>
    <t>Whole Lamb Tripe x 2</t>
  </si>
  <si>
    <t>Pigs Pancreas 1kg</t>
  </si>
  <si>
    <t>Kidney Chunks 1kg</t>
  </si>
  <si>
    <t>Whole Rabbit</t>
  </si>
  <si>
    <t>Minced Tripe</t>
  </si>
  <si>
    <t>Minced Lamb Tripe</t>
  </si>
  <si>
    <t>Beef Tripe Chunks 1kg</t>
  </si>
  <si>
    <t>Herring x 4</t>
  </si>
  <si>
    <t>Sprats 1kg</t>
  </si>
  <si>
    <t>Mackeral x 4</t>
  </si>
  <si>
    <t>Salmon Head (1)</t>
  </si>
  <si>
    <t>Sardines x 4</t>
  </si>
  <si>
    <t>Turkey Wings x 2</t>
  </si>
  <si>
    <t>Chopped Turkey Necks 1kg</t>
  </si>
  <si>
    <t>Minced Turkey with Bone</t>
  </si>
  <si>
    <t>Turkey 80/10/10 (12x454g)</t>
  </si>
  <si>
    <t>Minced Tripe &amp; Lamb</t>
  </si>
  <si>
    <t>Minced Lamb &amp; Veg Mix</t>
  </si>
  <si>
    <t>Minced Lamb</t>
  </si>
  <si>
    <t>Beef Dinner 500g - Adult</t>
  </si>
  <si>
    <t>Beef Dinner 500g - Puppy</t>
  </si>
  <si>
    <t>Beef Platter 500g</t>
  </si>
  <si>
    <t>Lamb Platter 500g</t>
  </si>
  <si>
    <t>Tripe Delight 500g</t>
  </si>
  <si>
    <t>Lamb Dinner 500g - Adult</t>
  </si>
  <si>
    <t>Lamb Dinner 500g - Puppy</t>
  </si>
  <si>
    <t>3 Bird Feast 454g - Adult</t>
  </si>
  <si>
    <t>3 Bird Feast 454g - Puppy</t>
  </si>
  <si>
    <t>3 Meat Feast 500g - Puppy</t>
  </si>
  <si>
    <t>3 Meat Feast 500g - Adult</t>
  </si>
  <si>
    <t>Chicken Dinner 500g - Adult</t>
  </si>
  <si>
    <t>Chicken Dinner 500g - Puppy</t>
  </si>
  <si>
    <t>FisherPooch Pie 500g - Adult</t>
  </si>
  <si>
    <t>Salmon Dinner 500g - Adult</t>
  </si>
  <si>
    <t>Turkey Dinner 500g - Adult</t>
  </si>
  <si>
    <t>COMPLETES 500g TUB</t>
  </si>
  <si>
    <t>COMPLETES 454g TUBE</t>
  </si>
  <si>
    <t>COMPLIMENTARY DINNERS 500g TUB</t>
  </si>
  <si>
    <t>MINCES 12 X 454g TUBES</t>
  </si>
  <si>
    <t>CHUNKS 1KG PACK UNLESS OTHERWISE STATED</t>
  </si>
  <si>
    <t>BONES 1KG PACK UNLESS OTHERWISE STATED</t>
  </si>
  <si>
    <t>INVOICE NUMBER</t>
  </si>
  <si>
    <t>TEL:   01889 577772</t>
  </si>
  <si>
    <r>
      <rPr>
        <b/>
        <sz val="12"/>
        <rFont val="Arial"/>
        <family val="2"/>
      </rPr>
      <t xml:space="preserve">EMAIL ORDERS ONLY   </t>
    </r>
    <r>
      <rPr>
        <sz val="16"/>
        <rFont val="Arial"/>
        <family val="2"/>
      </rPr>
      <t xml:space="preserve">      </t>
    </r>
    <r>
      <rPr>
        <sz val="11"/>
        <color theme="8"/>
        <rFont val="Arial"/>
        <family val="2"/>
      </rPr>
      <t xml:space="preserve"> accounts@landywoods.co.uk</t>
    </r>
  </si>
  <si>
    <t xml:space="preserve">NAME </t>
  </si>
  <si>
    <r>
      <rPr>
        <b/>
        <sz val="16"/>
        <color rgb="FFFF0000"/>
        <rFont val="Arial"/>
        <family val="2"/>
      </rPr>
      <t xml:space="preserve">&lt;- &lt;- </t>
    </r>
    <r>
      <rPr>
        <sz val="16"/>
        <color rgb="FFFF0000"/>
        <rFont val="Arial"/>
        <family val="2"/>
      </rPr>
      <t>**COMPLETE AMOUNT REQUIRED TO THE LEFT**** DO NOT ALTER SHEET ****</t>
    </r>
  </si>
  <si>
    <t>ACCEPT SUBSTITUTIONS?</t>
  </si>
  <si>
    <t>RESCUE DISCOUNT 15% Minimum Order 40kg</t>
  </si>
  <si>
    <t xml:space="preserve">REGISTRATION NO: </t>
  </si>
  <si>
    <t xml:space="preserve">15% DISCOUNT </t>
  </si>
  <si>
    <t>ANY ALLERGIES?</t>
  </si>
  <si>
    <t xml:space="preserve">SUB TOTAL PRICE </t>
  </si>
  <si>
    <t>TOTAL INVOICE WILL BE EMAILED FOR FINAL PAYMENT</t>
  </si>
  <si>
    <t>DELIVERY DEPENDANT ON LOCATION AWAIT FINAL INVOICE TO MAKE PAYMENT</t>
  </si>
  <si>
    <t>Column8</t>
  </si>
  <si>
    <t>WEIGHT</t>
  </si>
  <si>
    <t>Lamb Necks x 4</t>
  </si>
  <si>
    <t xml:space="preserve">Minced Meat &amp; Tripe </t>
  </si>
  <si>
    <t>Poultry Chunks 1kg</t>
  </si>
  <si>
    <t>Chunked Heart 1kg</t>
  </si>
  <si>
    <t>Lamb Ribs/Bones x4</t>
  </si>
  <si>
    <t>Beef Bones x4</t>
  </si>
  <si>
    <t>Marrow Knuckles x4</t>
  </si>
  <si>
    <t>Marrow Middles x4</t>
  </si>
  <si>
    <t>Veal Ribes/Bones x4</t>
  </si>
  <si>
    <t>Lamb Tripe Chunks 1kg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</si>
</sst>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£&quot;#,##0.00"/>
    <numFmt numFmtId="165" formatCode="0.0"/>
  </numFmts>
  <fonts count="3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6"/>
      <name val="Arial"/>
      <family val="2"/>
    </font>
    <font>
      <sz val="11"/>
      <color theme="8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sz val="24"/>
      <name val="Ink Free"/>
      <family val="4"/>
    </font>
    <font>
      <b/>
      <sz val="12"/>
      <color theme="1" tint="4.9989318521683403E-2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u/>
      <sz val="12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sz val="12"/>
      <color theme="0"/>
      <name val="Calibri"/>
      <family val="2"/>
      <scheme val="minor"/>
    </font>
    <font>
      <b/>
      <sz val="12"/>
      <color theme="4" tint="-0.499984740745262"/>
      <name val="Arial"/>
      <family val="2"/>
    </font>
    <font>
      <sz val="16"/>
      <color theme="1"/>
      <name val="Calibri"/>
      <family val="2"/>
      <scheme val="minor"/>
    </font>
    <font>
      <sz val="12"/>
      <color theme="0"/>
      <name val="Arial"/>
      <family val="2"/>
    </font>
    <font>
      <b/>
      <sz val="12"/>
      <color theme="1"/>
      <name val="Calibri"/>
      <scheme val="minor"/>
    </font>
    <font>
      <sz val="12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/>
    <xf numFmtId="0" fontId="4" fillId="2" borderId="3" xfId="0" applyFont="1" applyFill="1" applyBorder="1" applyProtection="1">
      <protection locked="0"/>
    </xf>
    <xf numFmtId="164" fontId="2" fillId="2" borderId="0" xfId="0" applyNumberFormat="1" applyFont="1" applyFill="1" applyProtection="1">
      <protection locked="0"/>
    </xf>
    <xf numFmtId="0" fontId="4" fillId="2" borderId="2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7" fillId="3" borderId="2" xfId="0" applyFont="1" applyFill="1" applyBorder="1" applyAlignment="1">
      <alignment horizontal="center" wrapText="1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164" fontId="1" fillId="2" borderId="0" xfId="0" applyNumberFormat="1" applyFont="1" applyFill="1" applyProtection="1">
      <protection locked="0"/>
    </xf>
    <xf numFmtId="164" fontId="2" fillId="2" borderId="3" xfId="0" applyNumberFormat="1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164" fontId="6" fillId="2" borderId="0" xfId="0" applyNumberFormat="1" applyFont="1" applyFill="1" applyProtection="1">
      <protection locked="0"/>
    </xf>
    <xf numFmtId="0" fontId="6" fillId="2" borderId="0" xfId="0" applyFont="1" applyFill="1" applyProtection="1">
      <protection locked="0"/>
    </xf>
    <xf numFmtId="164" fontId="9" fillId="2" borderId="0" xfId="0" applyNumberFormat="1" applyFont="1" applyFill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0" fontId="11" fillId="2" borderId="2" xfId="0" applyFont="1" applyFill="1" applyBorder="1" applyProtection="1">
      <protection locked="0"/>
    </xf>
    <xf numFmtId="0" fontId="14" fillId="2" borderId="2" xfId="0" applyFont="1" applyFill="1" applyBorder="1" applyProtection="1">
      <protection locked="0"/>
    </xf>
    <xf numFmtId="0" fontId="15" fillId="2" borderId="2" xfId="0" applyFont="1" applyFill="1" applyBorder="1" applyProtection="1">
      <protection locked="0"/>
    </xf>
    <xf numFmtId="164" fontId="2" fillId="2" borderId="15" xfId="0" applyNumberFormat="1" applyFont="1" applyFill="1" applyBorder="1" applyProtection="1">
      <protection locked="0"/>
    </xf>
    <xf numFmtId="164" fontId="2" fillId="2" borderId="13" xfId="0" applyNumberFormat="1" applyFont="1" applyFill="1" applyBorder="1" applyProtection="1">
      <protection locked="0"/>
    </xf>
    <xf numFmtId="0" fontId="17" fillId="2" borderId="2" xfId="0" applyFont="1" applyFill="1" applyBorder="1" applyProtection="1">
      <protection locked="0"/>
    </xf>
    <xf numFmtId="0" fontId="18" fillId="0" borderId="2" xfId="0" applyFont="1" applyBorder="1" applyAlignment="1">
      <alignment horizontal="center" wrapText="1"/>
    </xf>
    <xf numFmtId="164" fontId="19" fillId="0" borderId="2" xfId="0" applyNumberFormat="1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0" fontId="20" fillId="0" borderId="2" xfId="0" applyFont="1" applyBorder="1"/>
    <xf numFmtId="164" fontId="20" fillId="0" borderId="2" xfId="0" applyNumberFormat="1" applyFont="1" applyBorder="1"/>
    <xf numFmtId="164" fontId="20" fillId="0" borderId="4" xfId="0" applyNumberFormat="1" applyFont="1" applyBorder="1"/>
    <xf numFmtId="0" fontId="20" fillId="0" borderId="4" xfId="0" applyFont="1" applyBorder="1"/>
    <xf numFmtId="164" fontId="20" fillId="0" borderId="6" xfId="0" applyNumberFormat="1" applyFont="1" applyBorder="1"/>
    <xf numFmtId="164" fontId="20" fillId="0" borderId="12" xfId="0" applyNumberFormat="1" applyFont="1" applyBorder="1"/>
    <xf numFmtId="164" fontId="20" fillId="0" borderId="5" xfId="0" applyNumberFormat="1" applyFont="1" applyBorder="1"/>
    <xf numFmtId="164" fontId="20" fillId="0" borderId="7" xfId="0" applyNumberFormat="1" applyFont="1" applyBorder="1"/>
    <xf numFmtId="164" fontId="20" fillId="0" borderId="13" xfId="0" applyNumberFormat="1" applyFont="1" applyBorder="1"/>
    <xf numFmtId="164" fontId="20" fillId="0" borderId="3" xfId="0" applyNumberFormat="1" applyFont="1" applyBorder="1"/>
    <xf numFmtId="164" fontId="20" fillId="2" borderId="2" xfId="0" applyNumberFormat="1" applyFont="1" applyFill="1" applyBorder="1"/>
    <xf numFmtId="0" fontId="20" fillId="0" borderId="12" xfId="0" applyFont="1" applyBorder="1"/>
    <xf numFmtId="164" fontId="20" fillId="2" borderId="6" xfId="0" applyNumberFormat="1" applyFont="1" applyFill="1" applyBorder="1"/>
    <xf numFmtId="164" fontId="20" fillId="0" borderId="0" xfId="0" applyNumberFormat="1" applyFont="1"/>
    <xf numFmtId="0" fontId="16" fillId="0" borderId="2" xfId="0" applyFont="1" applyBorder="1"/>
    <xf numFmtId="164" fontId="16" fillId="0" borderId="4" xfId="0" applyNumberFormat="1" applyFont="1" applyBorder="1"/>
    <xf numFmtId="0" fontId="20" fillId="0" borderId="2" xfId="0" applyFont="1" applyBorder="1" applyProtection="1">
      <protection locked="0"/>
    </xf>
    <xf numFmtId="0" fontId="20" fillId="0" borderId="12" xfId="0" applyFont="1" applyBorder="1" applyProtection="1">
      <protection locked="0"/>
    </xf>
    <xf numFmtId="164" fontId="20" fillId="2" borderId="7" xfId="0" applyNumberFormat="1" applyFont="1" applyFill="1" applyBorder="1"/>
    <xf numFmtId="0" fontId="22" fillId="0" borderId="2" xfId="0" applyFont="1" applyBorder="1"/>
    <xf numFmtId="0" fontId="14" fillId="2" borderId="6" xfId="0" applyFont="1" applyFill="1" applyBorder="1" applyAlignment="1">
      <alignment horizontal="center" wrapText="1"/>
    </xf>
    <xf numFmtId="0" fontId="22" fillId="2" borderId="6" xfId="0" applyFont="1" applyFill="1" applyBorder="1"/>
    <xf numFmtId="0" fontId="20" fillId="0" borderId="0" xfId="0" applyFont="1"/>
    <xf numFmtId="164" fontId="20" fillId="2" borderId="0" xfId="0" applyNumberFormat="1" applyFont="1" applyFill="1"/>
    <xf numFmtId="8" fontId="20" fillId="0" borderId="0" xfId="0" applyNumberFormat="1" applyFont="1"/>
    <xf numFmtId="0" fontId="14" fillId="0" borderId="0" xfId="0" applyFont="1"/>
    <xf numFmtId="164" fontId="14" fillId="0" borderId="0" xfId="0" applyNumberFormat="1" applyFont="1"/>
    <xf numFmtId="164" fontId="14" fillId="2" borderId="0" xfId="0" applyNumberFormat="1" applyFont="1" applyFill="1"/>
    <xf numFmtId="0" fontId="23" fillId="0" borderId="0" xfId="0" applyFont="1"/>
    <xf numFmtId="0" fontId="21" fillId="0" borderId="0" xfId="0" applyFont="1"/>
    <xf numFmtId="0" fontId="24" fillId="0" borderId="0" xfId="0" applyFont="1"/>
    <xf numFmtId="8" fontId="14" fillId="0" borderId="0" xfId="0" applyNumberFormat="1" applyFont="1"/>
    <xf numFmtId="0" fontId="25" fillId="0" borderId="0" xfId="0" applyFont="1"/>
    <xf numFmtId="164" fontId="26" fillId="0" borderId="0" xfId="0" applyNumberFormat="1" applyFont="1"/>
    <xf numFmtId="0" fontId="27" fillId="0" borderId="2" xfId="0" applyFont="1" applyBorder="1" applyAlignment="1">
      <alignment horizontal="left" wrapText="1"/>
    </xf>
    <xf numFmtId="164" fontId="20" fillId="4" borderId="2" xfId="0" applyNumberFormat="1" applyFont="1" applyFill="1" applyBorder="1"/>
    <xf numFmtId="164" fontId="20" fillId="0" borderId="8" xfId="0" applyNumberFormat="1" applyFont="1" applyBorder="1"/>
    <xf numFmtId="0" fontId="20" fillId="4" borderId="15" xfId="0" applyFont="1" applyFill="1" applyBorder="1"/>
    <xf numFmtId="164" fontId="20" fillId="4" borderId="0" xfId="0" applyNumberFormat="1" applyFont="1" applyFill="1"/>
    <xf numFmtId="0" fontId="14" fillId="4" borderId="15" xfId="0" applyFont="1" applyFill="1" applyBorder="1"/>
    <xf numFmtId="0" fontId="20" fillId="2" borderId="2" xfId="0" applyFont="1" applyFill="1" applyBorder="1"/>
    <xf numFmtId="0" fontId="20" fillId="4" borderId="2" xfId="0" applyFont="1" applyFill="1" applyBorder="1"/>
    <xf numFmtId="164" fontId="20" fillId="4" borderId="4" xfId="0" applyNumberFormat="1" applyFont="1" applyFill="1" applyBorder="1"/>
    <xf numFmtId="164" fontId="6" fillId="2" borderId="15" xfId="0" applyNumberFormat="1" applyFont="1" applyFill="1" applyBorder="1" applyProtection="1">
      <protection locked="0"/>
    </xf>
    <xf numFmtId="164" fontId="5" fillId="2" borderId="15" xfId="0" applyNumberFormat="1" applyFont="1" applyFill="1" applyBorder="1" applyProtection="1">
      <protection locked="0"/>
    </xf>
    <xf numFmtId="164" fontId="29" fillId="2" borderId="12" xfId="0" applyNumberFormat="1" applyFont="1" applyFill="1" applyBorder="1" applyProtection="1">
      <protection locked="0"/>
    </xf>
    <xf numFmtId="164" fontId="29" fillId="2" borderId="6" xfId="0" applyNumberFormat="1" applyFont="1" applyFill="1" applyBorder="1" applyProtection="1">
      <protection locked="0"/>
    </xf>
    <xf numFmtId="0" fontId="29" fillId="2" borderId="6" xfId="0" applyFont="1" applyFill="1" applyBorder="1" applyProtection="1">
      <protection locked="0"/>
    </xf>
    <xf numFmtId="0" fontId="7" fillId="0" borderId="2" xfId="0" applyFont="1" applyBorder="1"/>
    <xf numFmtId="0" fontId="26" fillId="2" borderId="2" xfId="0" applyFont="1" applyFill="1" applyBorder="1" applyProtection="1">
      <protection locked="0"/>
    </xf>
    <xf numFmtId="0" fontId="26" fillId="2" borderId="2" xfId="0" applyFont="1" applyFill="1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horizontal="center"/>
      <protection locked="0"/>
    </xf>
    <xf numFmtId="0" fontId="26" fillId="2" borderId="2" xfId="0" applyFont="1" applyFill="1" applyBorder="1" applyAlignment="1" applyProtection="1">
      <alignment horizontal="center"/>
      <protection locked="0"/>
    </xf>
    <xf numFmtId="0" fontId="30" fillId="0" borderId="4" xfId="0" applyFont="1" applyBorder="1" applyAlignment="1">
      <alignment horizontal="center" wrapText="1"/>
    </xf>
    <xf numFmtId="0" fontId="30" fillId="2" borderId="13" xfId="0" applyFont="1" applyFill="1" applyBorder="1" applyAlignment="1">
      <alignment horizontal="center" wrapText="1"/>
    </xf>
    <xf numFmtId="0" fontId="30" fillId="0" borderId="13" xfId="0" applyFont="1" applyBorder="1" applyAlignment="1">
      <alignment horizontal="center" wrapText="1"/>
    </xf>
    <xf numFmtId="165" fontId="20" fillId="0" borderId="0" xfId="0" applyNumberFormat="1" applyFont="1"/>
    <xf numFmtId="165" fontId="19" fillId="4" borderId="2" xfId="0" applyNumberFormat="1" applyFont="1" applyFill="1" applyBorder="1" applyAlignment="1">
      <alignment horizontal="center" vertical="center"/>
    </xf>
    <xf numFmtId="165" fontId="20" fillId="0" borderId="2" xfId="0" applyNumberFormat="1" applyFont="1" applyBorder="1"/>
    <xf numFmtId="165" fontId="20" fillId="0" borderId="14" xfId="0" applyNumberFormat="1" applyFont="1" applyBorder="1"/>
    <xf numFmtId="165" fontId="20" fillId="4" borderId="2" xfId="0" applyNumberFormat="1" applyFont="1" applyFill="1" applyBorder="1"/>
    <xf numFmtId="165" fontId="20" fillId="4" borderId="14" xfId="0" applyNumberFormat="1" applyFont="1" applyFill="1" applyBorder="1"/>
    <xf numFmtId="164" fontId="14" fillId="0" borderId="8" xfId="0" applyNumberFormat="1" applyFont="1" applyBorder="1" applyAlignment="1">
      <alignment horizontal="center" wrapText="1"/>
    </xf>
    <xf numFmtId="0" fontId="1" fillId="0" borderId="12" xfId="0" applyFont="1" applyBorder="1"/>
    <xf numFmtId="164" fontId="1" fillId="2" borderId="6" xfId="0" applyNumberFormat="1" applyFont="1" applyFill="1" applyBorder="1"/>
    <xf numFmtId="165" fontId="20" fillId="0" borderId="10" xfId="0" applyNumberFormat="1" applyFont="1" applyBorder="1"/>
    <xf numFmtId="165" fontId="20" fillId="4" borderId="11" xfId="0" applyNumberFormat="1" applyFont="1" applyFill="1" applyBorder="1"/>
    <xf numFmtId="165" fontId="20" fillId="4" borderId="9" xfId="0" applyNumberFormat="1" applyFont="1" applyFill="1" applyBorder="1"/>
    <xf numFmtId="165" fontId="20" fillId="0" borderId="11" xfId="0" applyNumberFormat="1" applyFont="1" applyBorder="1"/>
    <xf numFmtId="164" fontId="20" fillId="4" borderId="3" xfId="0" applyNumberFormat="1" applyFont="1" applyFill="1" applyBorder="1"/>
    <xf numFmtId="164" fontId="20" fillId="4" borderId="13" xfId="0" applyNumberFormat="1" applyFont="1" applyFill="1" applyBorder="1"/>
    <xf numFmtId="164" fontId="20" fillId="2" borderId="4" xfId="0" applyNumberFormat="1" applyFont="1" applyFill="1" applyBorder="1"/>
    <xf numFmtId="165" fontId="20" fillId="2" borderId="2" xfId="0" applyNumberFormat="1" applyFont="1" applyFill="1" applyBorder="1"/>
    <xf numFmtId="164" fontId="20" fillId="4" borderId="5" xfId="0" applyNumberFormat="1" applyFont="1" applyFill="1" applyBorder="1"/>
    <xf numFmtId="164" fontId="20" fillId="4" borderId="12" xfId="0" applyNumberFormat="1" applyFont="1" applyFill="1" applyBorder="1"/>
    <xf numFmtId="165" fontId="20" fillId="0" borderId="9" xfId="0" applyNumberFormat="1" applyFont="1" applyBorder="1"/>
    <xf numFmtId="165" fontId="14" fillId="0" borderId="0" xfId="0" applyNumberFormat="1" applyFont="1"/>
    <xf numFmtId="0" fontId="1" fillId="2" borderId="6" xfId="0" applyFont="1" applyFill="1" applyBorder="1" applyProtection="1">
      <protection locked="0"/>
    </xf>
    <xf numFmtId="164" fontId="5" fillId="2" borderId="0" xfId="0" applyNumberFormat="1" applyFont="1" applyFill="1" applyProtection="1">
      <protection locked="0"/>
    </xf>
    <xf numFmtId="165" fontId="32" fillId="0" borderId="10" xfId="0" applyNumberFormat="1" applyFont="1" applyBorder="1"/>
    <xf numFmtId="0" fontId="26" fillId="2" borderId="2" xfId="0" applyFont="1" applyFill="1" applyBorder="1"/>
    <xf numFmtId="164" fontId="16" fillId="2" borderId="2" xfId="0" applyNumberFormat="1" applyFont="1" applyFill="1" applyBorder="1"/>
    <xf numFmtId="0" fontId="3" fillId="2" borderId="0" xfId="0" applyFont="1" applyFill="1"/>
    <xf numFmtId="164" fontId="16" fillId="2" borderId="4" xfId="0" applyNumberFormat="1" applyFont="1" applyFill="1" applyBorder="1"/>
    <xf numFmtId="165" fontId="20" fillId="2" borderId="11" xfId="0" applyNumberFormat="1" applyFont="1" applyFill="1" applyBorder="1"/>
    <xf numFmtId="0" fontId="20" fillId="2" borderId="15" xfId="0" applyFont="1" applyFill="1" applyBorder="1"/>
    <xf numFmtId="165" fontId="20" fillId="2" borderId="9" xfId="0" applyNumberFormat="1" applyFont="1" applyFill="1" applyBorder="1"/>
    <xf numFmtId="164" fontId="20" fillId="4" borderId="6" xfId="0" applyNumberFormat="1" applyFont="1" applyFill="1" applyBorder="1"/>
    <xf numFmtId="165" fontId="20" fillId="4" borderId="10" xfId="0" applyNumberFormat="1" applyFont="1" applyFill="1" applyBorder="1"/>
    <xf numFmtId="0" fontId="27" fillId="0" borderId="0" xfId="0" applyFont="1"/>
    <xf numFmtId="0" fontId="31" fillId="0" borderId="0" xfId="0" applyFont="1"/>
    <xf numFmtId="0" fontId="33" fillId="3" borderId="2" xfId="0" applyFont="1" applyFill="1" applyBorder="1" applyAlignment="1">
      <alignment horizontal="center" wrapText="1"/>
    </xf>
    <xf numFmtId="0" fontId="1" fillId="0" borderId="2" xfId="0" applyFont="1" applyBorder="1"/>
    <xf numFmtId="164" fontId="34" fillId="2" borderId="2" xfId="0" applyNumberFormat="1" applyFont="1" applyFill="1" applyBorder="1"/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2" formatCode="&quot;£&quot;#,##0.00;[Red]\-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£&quot;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vertAlign val="baseline"/>
        <sz val="12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&quot;£&quot;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vertAlign val="baseline"/>
        <sz val="12"/>
      </font>
      <numFmt numFmtId="164" formatCode="&quot;£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</font>
    </dxf>
    <dxf>
      <font>
        <strike val="0"/>
        <outline val="0"/>
        <shadow val="0"/>
        <vertAlign val="baseline"/>
        <sz val="12"/>
      </font>
    </dxf>
    <dxf>
      <font>
        <strike val="0"/>
        <outline val="0"/>
        <shadow val="0"/>
        <u val="none"/>
        <vertAlign val="baseline"/>
        <sz val="12"/>
        <color rgb="FFFFFF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6</xdr:row>
      <xdr:rowOff>5157</xdr:rowOff>
    </xdr:from>
    <xdr:to>
      <xdr:col>5</xdr:col>
      <xdr:colOff>695326</xdr:colOff>
      <xdr:row>12</xdr:row>
      <xdr:rowOff>27367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98DCE9-488E-4687-9F77-F3CFB967F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1395807"/>
          <a:ext cx="2695576" cy="12223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et/AppData/Local/Microsoft/Windows/INetCache/Content.Outlook/KGYGSUZH/BULK%20DISCOUNT%20SHEET%20-%20LANDWYOO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K DISCOUNT LIST"/>
      <sheetName val="BULK DISCOUNT SHEET - LANDWYOOD"/>
    </sheetNames>
    <sheetDataSet>
      <sheetData sheetId="0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2" displayName="Table12" ref="A1:F129" totalsRowCount="1" headerRowDxfId="13" dataDxfId="12" totalsRowDxfId="11">
  <autoFilter ref="A1:F128" xr:uid="{00000000-0009-0000-0100-000003000000}"/>
  <tableColumns count="6">
    <tableColumn id="2" xr3:uid="{00000000-0010-0000-0000-000002000000}" name="Column2" totalsRowFunction="sum" dataDxfId="10" totalsRowDxfId="5"/>
    <tableColumn id="1" xr3:uid="{00000000-0010-0000-0000-000001000000}" name="LANDYWOODS LTD" dataDxfId="9" totalsRowDxfId="4"/>
    <tableColumn id="3" xr3:uid="{00000000-0010-0000-0000-000003000000}" name="Column5" dataDxfId="8" totalsRowDxfId="3"/>
    <tableColumn id="6" xr3:uid="{00000000-0010-0000-0000-000006000000}" name="Column52" dataDxfId="7" totalsRowDxfId="2">
      <calculatedColumnFormula>((C2/100*80))</calculatedColumnFormula>
    </tableColumn>
    <tableColumn id="4" xr3:uid="{00000000-0010-0000-0000-000004000000}" name="Column6" totalsRowFunction="sum" totalsRowDxfId="1"/>
    <tableColumn id="5" xr3:uid="{00000000-0010-0000-0000-000005000000}" name="Column7" totalsRowFunction="sum" dataDxfId="6" totalsRowDxfId="0">
      <calculatedColumnFormula>A2*D2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4"/>
  <sheetViews>
    <sheetView tabSelected="1" topLeftCell="A109" workbookViewId="0">
      <selection activeCell="D97" sqref="D97"/>
    </sheetView>
  </sheetViews>
  <sheetFormatPr defaultRowHeight="15.75" x14ac:dyDescent="0.25"/>
  <cols>
    <col min="1" max="1" width="7.5703125" style="1" customWidth="1"/>
    <col min="2" max="2" width="82.42578125" style="1" customWidth="1"/>
    <col min="3" max="3" width="9.140625" style="1" customWidth="1"/>
    <col min="4" max="4" width="11.28515625" style="1" customWidth="1"/>
    <col min="5" max="5" width="10.42578125" style="1" customWidth="1"/>
    <col min="6" max="6" width="12.28515625" style="1" customWidth="1"/>
    <col min="7" max="7" width="9.140625" style="84"/>
    <col min="8" max="16384" width="9.140625" style="1"/>
  </cols>
  <sheetData>
    <row r="1" spans="1:7" ht="32.25" x14ac:dyDescent="0.55000000000000004">
      <c r="A1" s="7" t="s">
        <v>0</v>
      </c>
      <c r="B1" s="23" t="s">
        <v>10</v>
      </c>
      <c r="C1" s="73" t="s">
        <v>1</v>
      </c>
      <c r="D1" s="74" t="s">
        <v>2</v>
      </c>
      <c r="E1" s="75" t="s">
        <v>3</v>
      </c>
      <c r="F1" s="105" t="s">
        <v>4</v>
      </c>
      <c r="G1" s="107" t="s">
        <v>114</v>
      </c>
    </row>
    <row r="2" spans="1:7" x14ac:dyDescent="0.25">
      <c r="A2" s="8"/>
      <c r="B2" s="4"/>
      <c r="C2" s="21"/>
      <c r="D2" s="9"/>
      <c r="E2" s="11"/>
      <c r="F2" s="9"/>
      <c r="G2" s="103"/>
    </row>
    <row r="3" spans="1:7" x14ac:dyDescent="0.25">
      <c r="A3" s="2"/>
      <c r="B3" s="17" t="s">
        <v>102</v>
      </c>
      <c r="C3" s="21"/>
      <c r="D3" s="3"/>
      <c r="E3" s="11"/>
      <c r="F3" s="3"/>
      <c r="G3" s="103"/>
    </row>
    <row r="4" spans="1:7" x14ac:dyDescent="0.25">
      <c r="A4" s="4"/>
      <c r="B4" s="80" t="s">
        <v>112</v>
      </c>
      <c r="C4" s="21"/>
      <c r="D4" s="3"/>
      <c r="E4" s="11"/>
      <c r="F4" s="3"/>
      <c r="G4" s="103"/>
    </row>
    <row r="5" spans="1:7" ht="20.25" x14ac:dyDescent="0.3">
      <c r="A5" s="2"/>
      <c r="B5" s="18" t="s">
        <v>103</v>
      </c>
      <c r="C5" s="21"/>
      <c r="D5" s="3"/>
      <c r="E5" s="11"/>
      <c r="F5" s="3"/>
      <c r="G5" s="103"/>
    </row>
    <row r="6" spans="1:7" x14ac:dyDescent="0.25">
      <c r="A6" s="2"/>
      <c r="B6" s="17"/>
      <c r="C6" s="21"/>
      <c r="D6" s="3"/>
      <c r="E6" s="3"/>
      <c r="F6" s="3"/>
      <c r="G6" s="103"/>
    </row>
    <row r="7" spans="1:7" x14ac:dyDescent="0.25">
      <c r="A7" s="2"/>
      <c r="B7" s="17" t="s">
        <v>11</v>
      </c>
      <c r="C7" s="21"/>
      <c r="D7" s="3"/>
      <c r="E7" s="3"/>
      <c r="F7" s="3"/>
      <c r="G7" s="103"/>
    </row>
    <row r="8" spans="1:7" x14ac:dyDescent="0.25">
      <c r="A8" s="2"/>
      <c r="B8" s="80" t="s">
        <v>5</v>
      </c>
      <c r="C8" s="21"/>
      <c r="D8" s="3"/>
      <c r="E8" s="11"/>
      <c r="F8" s="3"/>
      <c r="G8" s="103"/>
    </row>
    <row r="9" spans="1:7" x14ac:dyDescent="0.25">
      <c r="A9" s="4"/>
      <c r="B9" s="17"/>
      <c r="C9" s="21"/>
      <c r="D9" s="9"/>
      <c r="E9" s="11"/>
      <c r="F9" s="3"/>
      <c r="G9" s="103"/>
    </row>
    <row r="10" spans="1:7" x14ac:dyDescent="0.25">
      <c r="A10" s="2"/>
      <c r="B10" s="19" t="s">
        <v>101</v>
      </c>
      <c r="C10" s="71"/>
      <c r="D10" s="12"/>
      <c r="E10" s="13"/>
      <c r="F10" s="106"/>
      <c r="G10" s="103"/>
    </row>
    <row r="11" spans="1:7" x14ac:dyDescent="0.25">
      <c r="A11" s="4"/>
      <c r="B11" s="19"/>
      <c r="C11" s="72"/>
      <c r="D11" s="9"/>
      <c r="E11" s="13"/>
      <c r="F11" s="106"/>
      <c r="G11" s="103"/>
    </row>
    <row r="12" spans="1:7" x14ac:dyDescent="0.25">
      <c r="A12" s="2"/>
      <c r="B12" s="77" t="s">
        <v>104</v>
      </c>
      <c r="C12" s="21"/>
      <c r="D12" s="3"/>
      <c r="E12" s="11"/>
      <c r="F12" s="3"/>
      <c r="G12" s="103"/>
    </row>
    <row r="13" spans="1:7" x14ac:dyDescent="0.25">
      <c r="A13" s="5"/>
      <c r="B13" s="77" t="s">
        <v>13</v>
      </c>
      <c r="C13" s="21"/>
      <c r="D13" s="14"/>
      <c r="E13" s="11"/>
      <c r="F13" s="3"/>
      <c r="G13" s="103"/>
    </row>
    <row r="14" spans="1:7" x14ac:dyDescent="0.25">
      <c r="A14" s="2"/>
      <c r="B14" s="78" t="s">
        <v>12</v>
      </c>
      <c r="C14" s="21"/>
      <c r="D14" s="3"/>
      <c r="E14" s="11"/>
      <c r="F14" s="3"/>
      <c r="G14" s="103"/>
    </row>
    <row r="15" spans="1:7" x14ac:dyDescent="0.25">
      <c r="A15" s="2"/>
      <c r="B15" s="17"/>
      <c r="C15" s="21"/>
      <c r="D15" s="3"/>
      <c r="E15" s="11"/>
      <c r="F15" s="3"/>
      <c r="G15" s="103"/>
    </row>
    <row r="16" spans="1:7" x14ac:dyDescent="0.25">
      <c r="A16" s="2"/>
      <c r="B16" s="77" t="s">
        <v>14</v>
      </c>
      <c r="C16" s="21"/>
      <c r="D16" s="3"/>
      <c r="E16" s="11"/>
      <c r="F16" s="3"/>
      <c r="G16" s="103"/>
    </row>
    <row r="17" spans="1:7" x14ac:dyDescent="0.25">
      <c r="A17" s="2"/>
      <c r="B17" s="77" t="s">
        <v>15</v>
      </c>
      <c r="C17" s="21"/>
      <c r="D17" s="3"/>
      <c r="E17" s="11"/>
      <c r="F17" s="3"/>
      <c r="G17" s="103"/>
    </row>
    <row r="18" spans="1:7" x14ac:dyDescent="0.25">
      <c r="A18" s="2"/>
      <c r="B18" s="108" t="s">
        <v>108</v>
      </c>
      <c r="C18" s="21"/>
      <c r="D18" s="3"/>
      <c r="E18" s="11"/>
      <c r="F18" s="3"/>
      <c r="G18" s="103"/>
    </row>
    <row r="19" spans="1:7" x14ac:dyDescent="0.25">
      <c r="A19" s="4"/>
      <c r="B19" s="108" t="s">
        <v>106</v>
      </c>
      <c r="C19" s="21"/>
      <c r="D19" s="9"/>
      <c r="E19" s="11"/>
      <c r="F19" s="3"/>
      <c r="G19" s="103"/>
    </row>
    <row r="20" spans="1:7" x14ac:dyDescent="0.25">
      <c r="A20" s="4"/>
      <c r="B20" s="108" t="s">
        <v>110</v>
      </c>
      <c r="C20" s="21"/>
      <c r="D20" s="9"/>
      <c r="E20" s="11"/>
      <c r="F20" s="3"/>
      <c r="G20" s="103"/>
    </row>
    <row r="21" spans="1:7" x14ac:dyDescent="0.25">
      <c r="A21" s="4"/>
      <c r="B21" s="76"/>
      <c r="C21" s="21"/>
      <c r="D21" s="9"/>
      <c r="E21" s="11"/>
      <c r="F21" s="3"/>
      <c r="G21" s="103"/>
    </row>
    <row r="22" spans="1:7" ht="20.25" x14ac:dyDescent="0.3">
      <c r="A22" s="2"/>
      <c r="B22" s="79" t="s">
        <v>107</v>
      </c>
      <c r="C22" s="22"/>
      <c r="D22" s="15"/>
      <c r="E22" s="16"/>
      <c r="F22" s="15"/>
      <c r="G22" s="103"/>
    </row>
    <row r="23" spans="1:7" ht="20.25" x14ac:dyDescent="0.3">
      <c r="A23" s="4"/>
      <c r="B23" s="20"/>
      <c r="C23" s="10"/>
      <c r="D23" s="10"/>
      <c r="E23" s="10"/>
      <c r="F23" s="3"/>
      <c r="G23" s="86"/>
    </row>
    <row r="24" spans="1:7" ht="46.5" customHeight="1" x14ac:dyDescent="0.3">
      <c r="A24" s="24"/>
      <c r="B24" s="62" t="s">
        <v>105</v>
      </c>
      <c r="C24" s="25" t="s">
        <v>16</v>
      </c>
      <c r="D24" s="25" t="s">
        <v>109</v>
      </c>
      <c r="E24" s="26" t="s">
        <v>6</v>
      </c>
      <c r="F24" s="25" t="s">
        <v>7</v>
      </c>
      <c r="G24" s="85" t="s">
        <v>115</v>
      </c>
    </row>
    <row r="25" spans="1:7" x14ac:dyDescent="0.25">
      <c r="A25" s="24" t="s">
        <v>8</v>
      </c>
      <c r="B25" s="81" t="s">
        <v>96</v>
      </c>
      <c r="C25" s="90"/>
      <c r="D25" s="90"/>
      <c r="E25" s="90"/>
      <c r="F25" s="90"/>
      <c r="G25" s="87"/>
    </row>
    <row r="26" spans="1:7" x14ac:dyDescent="0.25">
      <c r="A26" s="27"/>
      <c r="B26" s="28" t="s">
        <v>17</v>
      </c>
      <c r="C26" s="29">
        <v>13.86</v>
      </c>
      <c r="D26" s="29">
        <f>((C26/100*85))</f>
        <v>11.781000000000001</v>
      </c>
      <c r="E26" s="30">
        <f>SUM(Table12[[#This Row],[Column2]]*Table12[[#This Row],[Column5]])</f>
        <v>0</v>
      </c>
      <c r="F26" s="29">
        <f t="shared" ref="F26:F34" si="0">A26*D26</f>
        <v>0</v>
      </c>
      <c r="G26" s="88">
        <f t="shared" ref="G26:G29" si="1">A26*(12*0.454)</f>
        <v>0</v>
      </c>
    </row>
    <row r="27" spans="1:7" x14ac:dyDescent="0.25">
      <c r="A27" s="27"/>
      <c r="B27" s="28" t="s">
        <v>27</v>
      </c>
      <c r="C27" s="29">
        <v>12.18</v>
      </c>
      <c r="D27" s="29">
        <f t="shared" ref="D27:D29" si="2">((C27/100*85))</f>
        <v>10.353</v>
      </c>
      <c r="E27" s="30">
        <f>SUM(Table12[[#This Row],[Column2]]*Table12[[#This Row],[Column5]])</f>
        <v>0</v>
      </c>
      <c r="F27" s="29">
        <f t="shared" si="0"/>
        <v>0</v>
      </c>
      <c r="G27" s="86">
        <f t="shared" si="1"/>
        <v>0</v>
      </c>
    </row>
    <row r="28" spans="1:7" x14ac:dyDescent="0.25">
      <c r="A28" s="27"/>
      <c r="B28" s="28" t="s">
        <v>44</v>
      </c>
      <c r="C28" s="29">
        <v>13.48</v>
      </c>
      <c r="D28" s="29">
        <f t="shared" si="2"/>
        <v>11.458</v>
      </c>
      <c r="E28" s="30">
        <f>SUM(Table12[[#This Row],[Column2]]*Table12[[#This Row],[Column5]])</f>
        <v>0</v>
      </c>
      <c r="F28" s="29">
        <f t="shared" si="0"/>
        <v>0</v>
      </c>
      <c r="G28" s="88">
        <f t="shared" si="1"/>
        <v>0</v>
      </c>
    </row>
    <row r="29" spans="1:7" x14ac:dyDescent="0.25">
      <c r="A29" s="27"/>
      <c r="B29" s="28" t="s">
        <v>75</v>
      </c>
      <c r="C29" s="29">
        <v>12.6</v>
      </c>
      <c r="D29" s="29">
        <f t="shared" si="2"/>
        <v>10.71</v>
      </c>
      <c r="E29" s="29">
        <f>SUM(Table12[[#This Row],[Column2]]*Table12[[#This Row],[Column5]])</f>
        <v>0</v>
      </c>
      <c r="F29" s="29">
        <f t="shared" si="0"/>
        <v>0</v>
      </c>
      <c r="G29" s="86">
        <f t="shared" si="1"/>
        <v>0</v>
      </c>
    </row>
    <row r="30" spans="1:7" x14ac:dyDescent="0.25">
      <c r="A30" s="27"/>
      <c r="B30" s="31"/>
      <c r="C30" s="32"/>
      <c r="D30" s="64"/>
      <c r="E30" s="64"/>
      <c r="F30" s="64"/>
      <c r="G30" s="89"/>
    </row>
    <row r="31" spans="1:7" x14ac:dyDescent="0.25">
      <c r="A31" s="27"/>
      <c r="B31" s="81" t="s">
        <v>95</v>
      </c>
      <c r="C31" s="64"/>
      <c r="D31" s="64"/>
      <c r="E31" s="64"/>
      <c r="F31" s="64"/>
      <c r="G31" s="87"/>
    </row>
    <row r="32" spans="1:7" x14ac:dyDescent="0.25">
      <c r="A32" s="27"/>
      <c r="B32" s="28" t="s">
        <v>79</v>
      </c>
      <c r="C32" s="29">
        <v>1.52</v>
      </c>
      <c r="D32" s="29">
        <f t="shared" ref="D32:D44" si="3">((C32/100*85))</f>
        <v>1.292</v>
      </c>
      <c r="E32" s="30">
        <f>SUM(Table12[[#This Row],[Column2]]*Table12[[#This Row],[Column5]])</f>
        <v>0</v>
      </c>
      <c r="F32" s="29">
        <f t="shared" si="0"/>
        <v>0</v>
      </c>
      <c r="G32" s="88">
        <f>A32*0.5</f>
        <v>0</v>
      </c>
    </row>
    <row r="33" spans="1:7" x14ac:dyDescent="0.25">
      <c r="A33" s="27"/>
      <c r="B33" s="28" t="s">
        <v>80</v>
      </c>
      <c r="C33" s="29">
        <v>1.52</v>
      </c>
      <c r="D33" s="29">
        <f t="shared" si="3"/>
        <v>1.292</v>
      </c>
      <c r="E33" s="30">
        <f>SUM(Table12[[#This Row],[Column2]]*Table12[[#This Row],[Column5]])</f>
        <v>0</v>
      </c>
      <c r="F33" s="29">
        <f t="shared" si="0"/>
        <v>0</v>
      </c>
      <c r="G33" s="86">
        <f>A33*0.5</f>
        <v>0</v>
      </c>
    </row>
    <row r="34" spans="1:7" x14ac:dyDescent="0.25">
      <c r="A34" s="27"/>
      <c r="B34" s="28" t="s">
        <v>84</v>
      </c>
      <c r="C34" s="29">
        <v>1.63</v>
      </c>
      <c r="D34" s="29">
        <f t="shared" si="3"/>
        <v>1.3855</v>
      </c>
      <c r="E34" s="30">
        <f>SUM(Table12[[#This Row],[Column2]]*Table12[[#This Row],[Column5]])</f>
        <v>0</v>
      </c>
      <c r="F34" s="29">
        <f t="shared" si="0"/>
        <v>0</v>
      </c>
      <c r="G34" s="88">
        <f t="shared" ref="G34:G44" si="4">A34*0.5</f>
        <v>0</v>
      </c>
    </row>
    <row r="35" spans="1:7" x14ac:dyDescent="0.25">
      <c r="A35" s="27"/>
      <c r="B35" s="28" t="s">
        <v>85</v>
      </c>
      <c r="C35" s="29">
        <v>1.63</v>
      </c>
      <c r="D35" s="29">
        <f t="shared" si="3"/>
        <v>1.3855</v>
      </c>
      <c r="E35" s="30">
        <f>SUM(Table12[[#This Row],[Column2]]*Table12[[#This Row],[Column5]])</f>
        <v>0</v>
      </c>
      <c r="F35" s="29">
        <f t="shared" ref="F35:F71" si="5">A35*D35</f>
        <v>0</v>
      </c>
      <c r="G35" s="86">
        <f t="shared" si="4"/>
        <v>0</v>
      </c>
    </row>
    <row r="36" spans="1:7" x14ac:dyDescent="0.25">
      <c r="A36" s="27"/>
      <c r="B36" s="28" t="s">
        <v>86</v>
      </c>
      <c r="C36" s="29">
        <v>1.79</v>
      </c>
      <c r="D36" s="63">
        <f t="shared" si="3"/>
        <v>1.5214999999999999</v>
      </c>
      <c r="E36" s="30">
        <f>SUM(Table12[[#This Row],[Column2]]*Table12[[#This Row],[Column5]])</f>
        <v>0</v>
      </c>
      <c r="F36" s="29">
        <f>A36*D36</f>
        <v>0</v>
      </c>
      <c r="G36" s="88">
        <f t="shared" si="4"/>
        <v>0</v>
      </c>
    </row>
    <row r="37" spans="1:7" x14ac:dyDescent="0.25">
      <c r="A37" s="27"/>
      <c r="B37" s="28" t="s">
        <v>87</v>
      </c>
      <c r="C37" s="29">
        <v>1.79</v>
      </c>
      <c r="D37" s="38">
        <f t="shared" si="3"/>
        <v>1.5214999999999999</v>
      </c>
      <c r="E37" s="30">
        <f>SUM(Table12[[#This Row],[Column2]]*Table12[[#This Row],[Column5]])</f>
        <v>0</v>
      </c>
      <c r="F37" s="29">
        <f>A37*D37</f>
        <v>0</v>
      </c>
      <c r="G37" s="86">
        <f t="shared" si="4"/>
        <v>0</v>
      </c>
    </row>
    <row r="38" spans="1:7" x14ac:dyDescent="0.25">
      <c r="A38" s="27"/>
      <c r="B38" s="28" t="s">
        <v>89</v>
      </c>
      <c r="C38" s="29">
        <v>1.79</v>
      </c>
      <c r="D38" s="63">
        <f t="shared" si="3"/>
        <v>1.5214999999999999</v>
      </c>
      <c r="E38" s="30">
        <f>SUM(Table12[[#This Row],[Column2]]*Table12[[#This Row],[Column5]])</f>
        <v>0</v>
      </c>
      <c r="F38" s="29">
        <f t="shared" ref="F38:F42" si="6">A38*D38</f>
        <v>0</v>
      </c>
      <c r="G38" s="88">
        <f t="shared" si="4"/>
        <v>0</v>
      </c>
    </row>
    <row r="39" spans="1:7" x14ac:dyDescent="0.25">
      <c r="A39" s="27"/>
      <c r="B39" s="28" t="s">
        <v>88</v>
      </c>
      <c r="C39" s="29">
        <v>1.79</v>
      </c>
      <c r="D39" s="38">
        <f t="shared" si="3"/>
        <v>1.5214999999999999</v>
      </c>
      <c r="E39" s="30">
        <f>SUM(Table12[[#This Row],[Column2]]*Table12[[#This Row],[Column5]])</f>
        <v>0</v>
      </c>
      <c r="F39" s="29">
        <f t="shared" si="6"/>
        <v>0</v>
      </c>
      <c r="G39" s="86">
        <f t="shared" si="4"/>
        <v>0</v>
      </c>
    </row>
    <row r="40" spans="1:7" x14ac:dyDescent="0.25">
      <c r="A40" s="27"/>
      <c r="B40" s="28" t="s">
        <v>90</v>
      </c>
      <c r="C40" s="29">
        <v>1.43</v>
      </c>
      <c r="D40" s="63">
        <f t="shared" si="3"/>
        <v>1.2155</v>
      </c>
      <c r="E40" s="30">
        <f>SUM(Table12[[#This Row],[Column2]]*Table12[[#This Row],[Column5]])</f>
        <v>0</v>
      </c>
      <c r="F40" s="29">
        <f t="shared" si="6"/>
        <v>0</v>
      </c>
      <c r="G40" s="88">
        <f t="shared" si="4"/>
        <v>0</v>
      </c>
    </row>
    <row r="41" spans="1:7" x14ac:dyDescent="0.25">
      <c r="A41" s="27"/>
      <c r="B41" s="28" t="s">
        <v>91</v>
      </c>
      <c r="C41" s="29">
        <v>1.43</v>
      </c>
      <c r="D41" s="38">
        <f t="shared" si="3"/>
        <v>1.2155</v>
      </c>
      <c r="E41" s="30">
        <f>SUM(Table12[[#This Row],[Column2]]*Table12[[#This Row],[Column5]])</f>
        <v>0</v>
      </c>
      <c r="F41" s="29">
        <f t="shared" si="6"/>
        <v>0</v>
      </c>
      <c r="G41" s="86">
        <f t="shared" si="4"/>
        <v>0</v>
      </c>
    </row>
    <row r="42" spans="1:7" x14ac:dyDescent="0.25">
      <c r="A42" s="27"/>
      <c r="B42" s="28" t="s">
        <v>93</v>
      </c>
      <c r="C42" s="29">
        <v>1.47</v>
      </c>
      <c r="D42" s="63">
        <f t="shared" si="3"/>
        <v>1.2495000000000001</v>
      </c>
      <c r="E42" s="30">
        <f>SUM(Table12[[#This Row],[Column2]]*Table12[[#This Row],[Column5]])</f>
        <v>0</v>
      </c>
      <c r="F42" s="29">
        <f t="shared" si="6"/>
        <v>0</v>
      </c>
      <c r="G42" s="88">
        <f t="shared" si="4"/>
        <v>0</v>
      </c>
    </row>
    <row r="43" spans="1:7" x14ac:dyDescent="0.25">
      <c r="A43" s="27"/>
      <c r="B43" s="28" t="s">
        <v>92</v>
      </c>
      <c r="C43" s="34">
        <v>1.63</v>
      </c>
      <c r="D43" s="34">
        <f t="shared" si="3"/>
        <v>1.3855</v>
      </c>
      <c r="E43" s="33">
        <f>SUM(Table12[[#This Row],[Column2]]*Table12[[#This Row],[Column5]])</f>
        <v>0</v>
      </c>
      <c r="F43" s="29">
        <f t="shared" si="5"/>
        <v>0</v>
      </c>
      <c r="G43" s="86">
        <f t="shared" si="4"/>
        <v>0</v>
      </c>
    </row>
    <row r="44" spans="1:7" x14ac:dyDescent="0.25">
      <c r="A44" s="27"/>
      <c r="B44" s="28" t="s">
        <v>94</v>
      </c>
      <c r="C44" s="29">
        <v>1.47</v>
      </c>
      <c r="D44" s="63">
        <f t="shared" si="3"/>
        <v>1.2495000000000001</v>
      </c>
      <c r="E44" s="30">
        <f>SUM(Table12[[#This Row],[Column2]]*Table12[[#This Row],[Column5]])</f>
        <v>0</v>
      </c>
      <c r="F44" s="29">
        <f t="shared" si="5"/>
        <v>0</v>
      </c>
      <c r="G44" s="88">
        <f t="shared" si="4"/>
        <v>0</v>
      </c>
    </row>
    <row r="45" spans="1:7" x14ac:dyDescent="0.25">
      <c r="A45" s="6"/>
      <c r="B45" s="91"/>
      <c r="C45" s="32"/>
      <c r="D45" s="92"/>
      <c r="E45" s="32"/>
      <c r="F45" s="32"/>
      <c r="G45" s="93"/>
    </row>
    <row r="46" spans="1:7" x14ac:dyDescent="0.25">
      <c r="A46" s="27"/>
      <c r="B46" s="65"/>
      <c r="C46" s="66"/>
      <c r="D46" s="66"/>
      <c r="E46" s="66"/>
      <c r="F46" s="66"/>
      <c r="G46" s="95"/>
    </row>
    <row r="47" spans="1:7" x14ac:dyDescent="0.25">
      <c r="A47" s="27"/>
      <c r="B47" s="82" t="s">
        <v>97</v>
      </c>
      <c r="C47" s="46"/>
      <c r="D47" s="46"/>
      <c r="E47" s="46"/>
      <c r="F47" s="46"/>
      <c r="G47" s="96"/>
    </row>
    <row r="48" spans="1:7" x14ac:dyDescent="0.25">
      <c r="A48" s="27"/>
      <c r="B48" s="69" t="s">
        <v>81</v>
      </c>
      <c r="C48" s="97">
        <v>1.42</v>
      </c>
      <c r="D48" s="97">
        <f t="shared" ref="D48:D50" si="7">((C48/100*85))</f>
        <v>1.2069999999999999</v>
      </c>
      <c r="E48" s="98">
        <f>SUM(Table12[[#This Row],[Column2]]*Table12[[#This Row],[Column5]])</f>
        <v>0</v>
      </c>
      <c r="F48" s="63">
        <f t="shared" si="5"/>
        <v>0</v>
      </c>
      <c r="G48" s="88">
        <f t="shared" ref="G48:G50" si="8">A48*0.5</f>
        <v>0</v>
      </c>
    </row>
    <row r="49" spans="1:7" x14ac:dyDescent="0.25">
      <c r="A49" s="27"/>
      <c r="B49" s="68" t="s">
        <v>82</v>
      </c>
      <c r="C49" s="38">
        <v>1.42</v>
      </c>
      <c r="D49" s="38">
        <f t="shared" si="7"/>
        <v>1.2069999999999999</v>
      </c>
      <c r="E49" s="99">
        <f>SUM(Table12[[#This Row],[Column2]]*Table12[[#This Row],[Column5]])</f>
        <v>0</v>
      </c>
      <c r="F49" s="38">
        <f t="shared" si="5"/>
        <v>0</v>
      </c>
      <c r="G49" s="100">
        <f t="shared" si="8"/>
        <v>0</v>
      </c>
    </row>
    <row r="50" spans="1:7" x14ac:dyDescent="0.25">
      <c r="A50" s="27"/>
      <c r="B50" s="69" t="s">
        <v>83</v>
      </c>
      <c r="C50" s="63">
        <v>1.42</v>
      </c>
      <c r="D50" s="101">
        <f t="shared" si="7"/>
        <v>1.2069999999999999</v>
      </c>
      <c r="E50" s="102">
        <f>SUM(Table12[[#This Row],[Column2]]*Table12[[#This Row],[Column5]])</f>
        <v>0</v>
      </c>
      <c r="F50" s="63">
        <f t="shared" si="5"/>
        <v>0</v>
      </c>
      <c r="G50" s="88">
        <f t="shared" si="8"/>
        <v>0</v>
      </c>
    </row>
    <row r="51" spans="1:7" x14ac:dyDescent="0.25">
      <c r="A51" s="27"/>
      <c r="B51" s="39"/>
      <c r="C51" s="32"/>
      <c r="D51" s="32"/>
      <c r="E51" s="32"/>
      <c r="F51" s="32"/>
      <c r="G51" s="93"/>
    </row>
    <row r="52" spans="1:7" x14ac:dyDescent="0.25">
      <c r="A52" s="27"/>
      <c r="B52" s="67"/>
      <c r="C52" s="66"/>
      <c r="D52" s="66"/>
      <c r="E52" s="66"/>
      <c r="F52" s="66"/>
      <c r="G52" s="95"/>
    </row>
    <row r="53" spans="1:7" x14ac:dyDescent="0.25">
      <c r="A53" s="27"/>
      <c r="B53" s="83" t="s">
        <v>98</v>
      </c>
      <c r="C53" s="35"/>
      <c r="D53" s="35"/>
      <c r="E53" s="35"/>
      <c r="F53" s="35"/>
      <c r="G53" s="96"/>
    </row>
    <row r="54" spans="1:7" x14ac:dyDescent="0.25">
      <c r="A54" s="27"/>
      <c r="B54" s="28" t="s">
        <v>18</v>
      </c>
      <c r="C54" s="29">
        <v>11.34</v>
      </c>
      <c r="D54" s="37">
        <f t="shared" ref="D54:D79" si="9">((C54/100*85))</f>
        <v>9.6389999999999993</v>
      </c>
      <c r="E54" s="36">
        <f>SUM(Table12[[#This Row],[Column2]]*Table12[[#This Row],[Column5]])</f>
        <v>0</v>
      </c>
      <c r="F54" s="29">
        <f t="shared" si="5"/>
        <v>0</v>
      </c>
      <c r="G54" s="88">
        <f t="shared" ref="G54:G79" si="10">A54*(12*0.454)</f>
        <v>0</v>
      </c>
    </row>
    <row r="55" spans="1:7" x14ac:dyDescent="0.25">
      <c r="A55" s="27"/>
      <c r="B55" s="28" t="s">
        <v>20</v>
      </c>
      <c r="C55" s="29">
        <v>10.71</v>
      </c>
      <c r="D55" s="29">
        <f t="shared" si="9"/>
        <v>9.1035000000000004</v>
      </c>
      <c r="E55" s="30">
        <f>SUM(Table12[[#This Row],[Column2]]*Table12[[#This Row],[Column5]])</f>
        <v>0</v>
      </c>
      <c r="F55" s="29">
        <f t="shared" si="5"/>
        <v>0</v>
      </c>
      <c r="G55" s="86">
        <f t="shared" si="10"/>
        <v>0</v>
      </c>
    </row>
    <row r="56" spans="1:7" x14ac:dyDescent="0.25">
      <c r="A56" s="27"/>
      <c r="B56" s="28" t="s">
        <v>21</v>
      </c>
      <c r="C56" s="29">
        <v>10.33</v>
      </c>
      <c r="D56" s="29">
        <f t="shared" si="9"/>
        <v>8.7805</v>
      </c>
      <c r="E56" s="30">
        <f>SUM(Table12[[#This Row],[Column2]]*Table12[[#This Row],[Column5]])</f>
        <v>0</v>
      </c>
      <c r="F56" s="29">
        <f t="shared" si="5"/>
        <v>0</v>
      </c>
      <c r="G56" s="88">
        <f t="shared" si="10"/>
        <v>0</v>
      </c>
    </row>
    <row r="57" spans="1:7" x14ac:dyDescent="0.25">
      <c r="A57" s="6"/>
      <c r="B57" s="28" t="s">
        <v>117</v>
      </c>
      <c r="C57" s="29">
        <v>10.199999999999999</v>
      </c>
      <c r="D57" s="38">
        <f t="shared" si="9"/>
        <v>8.67</v>
      </c>
      <c r="E57" s="30">
        <f>SUM(Table12[[#This Row],[Column2]]*Table12[[#This Row],[Column5]])</f>
        <v>0</v>
      </c>
      <c r="F57" s="29">
        <f t="shared" si="5"/>
        <v>0</v>
      </c>
      <c r="G57" s="100">
        <f t="shared" si="10"/>
        <v>0</v>
      </c>
    </row>
    <row r="58" spans="1:7" x14ac:dyDescent="0.25">
      <c r="A58" s="27"/>
      <c r="B58" s="28" t="s">
        <v>22</v>
      </c>
      <c r="C58" s="29">
        <v>11.09</v>
      </c>
      <c r="D58" s="29">
        <f t="shared" si="9"/>
        <v>9.4265000000000008</v>
      </c>
      <c r="E58" s="30">
        <f>SUM(Table12[[#This Row],[Column2]]*Table12[[#This Row],[Column5]])</f>
        <v>0</v>
      </c>
      <c r="F58" s="29">
        <f t="shared" si="5"/>
        <v>0</v>
      </c>
      <c r="G58" s="88">
        <f t="shared" si="10"/>
        <v>0</v>
      </c>
    </row>
    <row r="59" spans="1:7" x14ac:dyDescent="0.25">
      <c r="A59" s="27"/>
      <c r="B59" s="28" t="s">
        <v>23</v>
      </c>
      <c r="C59" s="29">
        <v>9.77</v>
      </c>
      <c r="D59" s="29">
        <f t="shared" si="9"/>
        <v>8.3044999999999991</v>
      </c>
      <c r="E59" s="30">
        <f>SUM(Table12[[#This Row],[Column2]]*Table12[[#This Row],[Column5]])</f>
        <v>0</v>
      </c>
      <c r="F59" s="29">
        <f t="shared" si="5"/>
        <v>0</v>
      </c>
      <c r="G59" s="100">
        <f t="shared" si="10"/>
        <v>0</v>
      </c>
    </row>
    <row r="60" spans="1:7" x14ac:dyDescent="0.25">
      <c r="A60" s="27"/>
      <c r="B60" s="28" t="s">
        <v>24</v>
      </c>
      <c r="C60" s="29">
        <v>11.34</v>
      </c>
      <c r="D60" s="29">
        <f t="shared" si="9"/>
        <v>9.6389999999999993</v>
      </c>
      <c r="E60" s="30">
        <f>SUM(Table12[[#This Row],[Column2]]*Table12[[#This Row],[Column5]])</f>
        <v>0</v>
      </c>
      <c r="F60" s="29">
        <f t="shared" si="5"/>
        <v>0</v>
      </c>
      <c r="G60" s="88">
        <f t="shared" si="10"/>
        <v>0</v>
      </c>
    </row>
    <row r="61" spans="1:7" x14ac:dyDescent="0.25">
      <c r="A61" s="27"/>
      <c r="B61" s="28" t="s">
        <v>26</v>
      </c>
      <c r="C61" s="29">
        <v>17.329999999999998</v>
      </c>
      <c r="D61" s="29">
        <f t="shared" si="9"/>
        <v>14.730499999999999</v>
      </c>
      <c r="E61" s="30">
        <f>SUM(Table12[[#This Row],[Column2]]*Table12[[#This Row],[Column5]])</f>
        <v>0</v>
      </c>
      <c r="F61" s="29">
        <f t="shared" si="5"/>
        <v>0</v>
      </c>
      <c r="G61" s="100">
        <f t="shared" si="10"/>
        <v>0</v>
      </c>
    </row>
    <row r="62" spans="1:7" x14ac:dyDescent="0.25">
      <c r="A62" s="27"/>
      <c r="B62" s="28" t="s">
        <v>33</v>
      </c>
      <c r="C62" s="29">
        <v>10.71</v>
      </c>
      <c r="D62" s="29">
        <f t="shared" si="9"/>
        <v>9.1035000000000004</v>
      </c>
      <c r="E62" s="30">
        <f>SUM(Table12[[#This Row],[Column2]]*Table12[[#This Row],[Column5]])</f>
        <v>0</v>
      </c>
      <c r="F62" s="29">
        <f t="shared" si="5"/>
        <v>0</v>
      </c>
      <c r="G62" s="88">
        <f t="shared" si="10"/>
        <v>0</v>
      </c>
    </row>
    <row r="63" spans="1:7" x14ac:dyDescent="0.25">
      <c r="A63" s="27"/>
      <c r="B63" s="28" t="s">
        <v>34</v>
      </c>
      <c r="C63" s="29">
        <v>10.71</v>
      </c>
      <c r="D63" s="29">
        <f t="shared" si="9"/>
        <v>9.1035000000000004</v>
      </c>
      <c r="E63" s="30">
        <f>SUM(Table12[[#This Row],[Column2]]*Table12[[#This Row],[Column5]])</f>
        <v>0</v>
      </c>
      <c r="F63" s="29">
        <f t="shared" si="5"/>
        <v>0</v>
      </c>
      <c r="G63" s="100">
        <f t="shared" si="10"/>
        <v>0</v>
      </c>
    </row>
    <row r="64" spans="1:7" x14ac:dyDescent="0.25">
      <c r="A64" s="27"/>
      <c r="B64" s="28" t="s">
        <v>35</v>
      </c>
      <c r="C64" s="29">
        <v>10.58</v>
      </c>
      <c r="D64" s="63">
        <f t="shared" si="9"/>
        <v>8.9930000000000003</v>
      </c>
      <c r="E64" s="30">
        <f>SUM(Table12[[#This Row],[Column2]]*Table12[[#This Row],[Column5]])</f>
        <v>0</v>
      </c>
      <c r="F64" s="29">
        <f>A64*D64</f>
        <v>0</v>
      </c>
      <c r="G64" s="88">
        <f t="shared" si="10"/>
        <v>0</v>
      </c>
    </row>
    <row r="65" spans="1:8" x14ac:dyDescent="0.25">
      <c r="A65" s="27"/>
      <c r="B65" s="28" t="s">
        <v>36</v>
      </c>
      <c r="C65" s="29">
        <v>10.08</v>
      </c>
      <c r="D65" s="29">
        <f t="shared" si="9"/>
        <v>8.5679999999999996</v>
      </c>
      <c r="E65" s="30">
        <f>SUM(Table12[[#This Row],[Column2]]*Table12[[#This Row],[Column5]])</f>
        <v>0</v>
      </c>
      <c r="F65" s="29">
        <f t="shared" si="5"/>
        <v>0</v>
      </c>
      <c r="G65" s="100">
        <f t="shared" si="10"/>
        <v>0</v>
      </c>
    </row>
    <row r="66" spans="1:8" x14ac:dyDescent="0.25">
      <c r="A66" s="27"/>
      <c r="B66" s="28" t="s">
        <v>40</v>
      </c>
      <c r="C66" s="29">
        <v>10.96</v>
      </c>
      <c r="D66" s="29">
        <f t="shared" si="9"/>
        <v>9.3160000000000007</v>
      </c>
      <c r="E66" s="30">
        <f>SUM(Table12[[#This Row],[Column2]]*Table12[[#This Row],[Column5]])</f>
        <v>0</v>
      </c>
      <c r="F66" s="29">
        <f t="shared" si="5"/>
        <v>0</v>
      </c>
      <c r="G66" s="88">
        <f t="shared" si="10"/>
        <v>0</v>
      </c>
    </row>
    <row r="67" spans="1:8" x14ac:dyDescent="0.25">
      <c r="A67" s="27"/>
      <c r="B67" s="28" t="s">
        <v>35</v>
      </c>
      <c r="C67" s="109">
        <v>10.58</v>
      </c>
      <c r="D67" s="38">
        <f t="shared" si="9"/>
        <v>8.9930000000000003</v>
      </c>
      <c r="E67" s="99">
        <f>SUM(Table12[[#This Row],[Column2]]*Table12[[#This Row],[Column5]])</f>
        <v>0</v>
      </c>
      <c r="F67" s="38">
        <f t="shared" si="5"/>
        <v>0</v>
      </c>
      <c r="G67" s="100">
        <f t="shared" si="10"/>
        <v>0</v>
      </c>
    </row>
    <row r="68" spans="1:8" x14ac:dyDescent="0.25">
      <c r="A68" s="27"/>
      <c r="B68" s="28" t="s">
        <v>43</v>
      </c>
      <c r="C68" s="63">
        <v>9.66</v>
      </c>
      <c r="D68" s="63">
        <f t="shared" si="9"/>
        <v>8.2110000000000003</v>
      </c>
      <c r="E68" s="30">
        <f>SUM(Table12[[#This Row],[Column2]]*Table12[[#This Row],[Column5]])</f>
        <v>0</v>
      </c>
      <c r="F68" s="29">
        <f t="shared" si="5"/>
        <v>0</v>
      </c>
      <c r="G68" s="88">
        <f t="shared" si="10"/>
        <v>0</v>
      </c>
    </row>
    <row r="69" spans="1:8" x14ac:dyDescent="0.25">
      <c r="A69" s="27"/>
      <c r="B69" s="28" t="s">
        <v>48</v>
      </c>
      <c r="C69" s="38">
        <v>10.210000000000001</v>
      </c>
      <c r="D69" s="38">
        <f t="shared" si="9"/>
        <v>8.6785000000000014</v>
      </c>
      <c r="E69" s="99">
        <f>SUM(Table12[[#This Row],[Column2]]*Table12[[#This Row],[Column5]])</f>
        <v>0</v>
      </c>
      <c r="F69" s="38">
        <f t="shared" si="5"/>
        <v>0</v>
      </c>
      <c r="G69" s="100">
        <f t="shared" si="10"/>
        <v>0</v>
      </c>
      <c r="H69" s="110"/>
    </row>
    <row r="70" spans="1:8" x14ac:dyDescent="0.25">
      <c r="A70" s="27"/>
      <c r="B70" s="28" t="s">
        <v>50</v>
      </c>
      <c r="C70" s="29">
        <v>10.96</v>
      </c>
      <c r="D70" s="63">
        <f t="shared" si="9"/>
        <v>9.3160000000000007</v>
      </c>
      <c r="E70" s="30">
        <f>SUM(Table12[[#This Row],[Column2]]*Table12[[#This Row],[Column5]])</f>
        <v>0</v>
      </c>
      <c r="F70" s="29">
        <f t="shared" si="5"/>
        <v>0</v>
      </c>
      <c r="G70" s="88">
        <f t="shared" si="10"/>
        <v>0</v>
      </c>
    </row>
    <row r="71" spans="1:8" x14ac:dyDescent="0.25">
      <c r="A71" s="27"/>
      <c r="B71" s="28" t="s">
        <v>53</v>
      </c>
      <c r="C71" s="38">
        <v>10.71</v>
      </c>
      <c r="D71" s="38">
        <f t="shared" si="9"/>
        <v>9.1035000000000004</v>
      </c>
      <c r="E71" s="99">
        <f>SUM(Table12[[#This Row],[Column2]]*Table12[[#This Row],[Column5]])</f>
        <v>0</v>
      </c>
      <c r="F71" s="38">
        <f t="shared" si="5"/>
        <v>0</v>
      </c>
      <c r="G71" s="100">
        <f t="shared" si="10"/>
        <v>0</v>
      </c>
      <c r="H71" s="110"/>
    </row>
    <row r="72" spans="1:8" x14ac:dyDescent="0.25">
      <c r="A72" s="27"/>
      <c r="B72" s="28" t="s">
        <v>54</v>
      </c>
      <c r="C72" s="29">
        <v>10.71</v>
      </c>
      <c r="D72" s="29">
        <f t="shared" si="9"/>
        <v>9.1035000000000004</v>
      </c>
      <c r="E72" s="30">
        <f>SUM(Table12[[#This Row],[Column2]]*Table12[[#This Row],[Column5]])</f>
        <v>0</v>
      </c>
      <c r="F72" s="29">
        <f t="shared" ref="F72:F100" si="11">A72*D72</f>
        <v>0</v>
      </c>
      <c r="G72" s="88">
        <f t="shared" si="10"/>
        <v>0</v>
      </c>
    </row>
    <row r="73" spans="1:8" x14ac:dyDescent="0.25">
      <c r="A73" s="27"/>
      <c r="B73" s="28" t="s">
        <v>64</v>
      </c>
      <c r="C73" s="38">
        <v>10.08</v>
      </c>
      <c r="D73" s="38">
        <f t="shared" si="9"/>
        <v>8.5679999999999996</v>
      </c>
      <c r="E73" s="99">
        <f>SUM(Table12[[#This Row],[Column2]]*Table12[[#This Row],[Column5]])</f>
        <v>0</v>
      </c>
      <c r="F73" s="38">
        <f t="shared" si="11"/>
        <v>0</v>
      </c>
      <c r="G73" s="100">
        <f t="shared" si="10"/>
        <v>0</v>
      </c>
    </row>
    <row r="74" spans="1:8" x14ac:dyDescent="0.25">
      <c r="A74" s="27"/>
      <c r="B74" s="42" t="s">
        <v>65</v>
      </c>
      <c r="C74" s="29">
        <v>9.4499999999999993</v>
      </c>
      <c r="D74" s="29">
        <f t="shared" si="9"/>
        <v>8.0324999999999989</v>
      </c>
      <c r="E74" s="43">
        <v>0</v>
      </c>
      <c r="F74" s="29">
        <f t="shared" si="11"/>
        <v>0</v>
      </c>
      <c r="G74" s="88">
        <f t="shared" si="10"/>
        <v>0</v>
      </c>
    </row>
    <row r="75" spans="1:8" x14ac:dyDescent="0.25">
      <c r="A75" s="27"/>
      <c r="B75" s="28" t="s">
        <v>74</v>
      </c>
      <c r="C75" s="38">
        <v>10.08</v>
      </c>
      <c r="D75" s="38">
        <f t="shared" si="9"/>
        <v>8.5679999999999996</v>
      </c>
      <c r="E75" s="111">
        <v>0</v>
      </c>
      <c r="F75" s="38">
        <f t="shared" si="11"/>
        <v>0</v>
      </c>
      <c r="G75" s="100">
        <f t="shared" si="10"/>
        <v>0</v>
      </c>
    </row>
    <row r="76" spans="1:8" x14ac:dyDescent="0.25">
      <c r="A76" s="27"/>
      <c r="B76" s="28" t="s">
        <v>76</v>
      </c>
      <c r="C76" s="29">
        <v>10.210000000000001</v>
      </c>
      <c r="D76" s="29">
        <f t="shared" si="9"/>
        <v>8.6785000000000014</v>
      </c>
      <c r="E76" s="30">
        <f>SUM(Table12[[#This Row],[Column2]]*Table12[[#This Row],[Column5]])</f>
        <v>0</v>
      </c>
      <c r="F76" s="29">
        <f t="shared" si="11"/>
        <v>0</v>
      </c>
      <c r="G76" s="88">
        <f t="shared" si="10"/>
        <v>0</v>
      </c>
    </row>
    <row r="77" spans="1:8" x14ac:dyDescent="0.25">
      <c r="A77" s="27"/>
      <c r="B77" s="28" t="s">
        <v>77</v>
      </c>
      <c r="C77" s="38">
        <v>10.33</v>
      </c>
      <c r="D77" s="38">
        <f t="shared" si="9"/>
        <v>8.7805</v>
      </c>
      <c r="E77" s="99">
        <f>SUM(Table12[[#This Row],[Column2]]*Table12[[#This Row],[Column5]])</f>
        <v>0</v>
      </c>
      <c r="F77" s="38">
        <f t="shared" si="11"/>
        <v>0</v>
      </c>
      <c r="G77" s="100">
        <f t="shared" si="10"/>
        <v>0</v>
      </c>
    </row>
    <row r="78" spans="1:8" x14ac:dyDescent="0.25">
      <c r="A78" s="27"/>
      <c r="B78" s="28" t="s">
        <v>78</v>
      </c>
      <c r="C78" s="29">
        <v>11.34</v>
      </c>
      <c r="D78" s="63">
        <f t="shared" si="9"/>
        <v>9.6389999999999993</v>
      </c>
      <c r="E78" s="30">
        <f>SUM(Table12[[#This Row],[Column2]]*Table12[[#This Row],[Column5]])</f>
        <v>0</v>
      </c>
      <c r="F78" s="29">
        <f t="shared" si="11"/>
        <v>0</v>
      </c>
      <c r="G78" s="88">
        <f t="shared" si="10"/>
        <v>0</v>
      </c>
    </row>
    <row r="79" spans="1:8" x14ac:dyDescent="0.25">
      <c r="A79" s="27"/>
      <c r="B79" s="44" t="s">
        <v>42</v>
      </c>
      <c r="C79" s="38">
        <v>2</v>
      </c>
      <c r="D79" s="38">
        <f t="shared" si="9"/>
        <v>1.7</v>
      </c>
      <c r="E79" s="99">
        <f>SUM(Table12[[#This Row],[Column2]]*Table12[[#This Row],[Column5]])</f>
        <v>0</v>
      </c>
      <c r="F79" s="38">
        <f t="shared" si="11"/>
        <v>0</v>
      </c>
      <c r="G79" s="100">
        <f t="shared" si="10"/>
        <v>0</v>
      </c>
    </row>
    <row r="80" spans="1:8" x14ac:dyDescent="0.25">
      <c r="A80" s="27"/>
      <c r="B80" s="45"/>
      <c r="C80" s="32"/>
      <c r="D80" s="40"/>
      <c r="E80" s="32"/>
      <c r="F80" s="32"/>
      <c r="G80" s="93"/>
    </row>
    <row r="81" spans="1:7" x14ac:dyDescent="0.25">
      <c r="A81" s="27"/>
      <c r="B81" s="82" t="s">
        <v>99</v>
      </c>
      <c r="C81" s="46"/>
      <c r="D81" s="46"/>
      <c r="E81" s="46"/>
      <c r="F81" s="46"/>
      <c r="G81" s="112"/>
    </row>
    <row r="82" spans="1:7" x14ac:dyDescent="0.25">
      <c r="A82" s="27"/>
      <c r="B82" s="42" t="s">
        <v>19</v>
      </c>
      <c r="C82" s="29">
        <v>1.42</v>
      </c>
      <c r="D82" s="29">
        <f t="shared" ref="D82:D100" si="12">((C82/100*85))</f>
        <v>1.2069999999999999</v>
      </c>
      <c r="E82" s="30">
        <f>SUM(Table12[[#This Row],[Column2]]*Table12[[#This Row],[Column5]])</f>
        <v>0</v>
      </c>
      <c r="F82" s="29">
        <f t="shared" si="11"/>
        <v>0</v>
      </c>
      <c r="G82" s="88">
        <f>A82*1</f>
        <v>0</v>
      </c>
    </row>
    <row r="83" spans="1:7" x14ac:dyDescent="0.25">
      <c r="A83" s="27"/>
      <c r="B83" s="28" t="s">
        <v>25</v>
      </c>
      <c r="C83" s="38">
        <v>5.88</v>
      </c>
      <c r="D83" s="38">
        <f t="shared" si="12"/>
        <v>4.9980000000000002</v>
      </c>
      <c r="E83" s="99">
        <f>SUM(Table12[[#This Row],[Column2]]*Table12[[#This Row],[Column5]])</f>
        <v>0</v>
      </c>
      <c r="F83" s="38">
        <f t="shared" si="11"/>
        <v>0</v>
      </c>
      <c r="G83" s="100">
        <f t="shared" ref="G83:G96" si="13">A83*1</f>
        <v>0</v>
      </c>
    </row>
    <row r="84" spans="1:7" x14ac:dyDescent="0.25">
      <c r="A84" s="27"/>
      <c r="B84" s="28" t="s">
        <v>52</v>
      </c>
      <c r="C84" s="29">
        <v>2.68</v>
      </c>
      <c r="D84" s="29">
        <f t="shared" si="12"/>
        <v>2.278</v>
      </c>
      <c r="E84" s="30">
        <f>SUM(Table12[[#This Row],[Column2]]*Table12[[#This Row],[Column5]])</f>
        <v>0</v>
      </c>
      <c r="F84" s="29">
        <f t="shared" si="11"/>
        <v>0</v>
      </c>
      <c r="G84" s="88">
        <f t="shared" si="13"/>
        <v>0</v>
      </c>
    </row>
    <row r="85" spans="1:7" x14ac:dyDescent="0.25">
      <c r="A85" s="27"/>
      <c r="B85" s="28" t="s">
        <v>55</v>
      </c>
      <c r="C85" s="38">
        <v>5.51</v>
      </c>
      <c r="D85" s="38">
        <f t="shared" si="12"/>
        <v>4.6834999999999996</v>
      </c>
      <c r="E85" s="99">
        <f>SUM(Table12[[#This Row],[Column2]]*Table12[[#This Row],[Column5]])</f>
        <v>0</v>
      </c>
      <c r="F85" s="38">
        <f>A85*D85</f>
        <v>0</v>
      </c>
      <c r="G85" s="100">
        <f t="shared" si="13"/>
        <v>0</v>
      </c>
    </row>
    <row r="86" spans="1:7" x14ac:dyDescent="0.25">
      <c r="A86" s="27"/>
      <c r="B86" s="28" t="s">
        <v>56</v>
      </c>
      <c r="C86" s="29">
        <v>2.19</v>
      </c>
      <c r="D86" s="29">
        <f t="shared" si="12"/>
        <v>1.8614999999999999</v>
      </c>
      <c r="E86" s="30">
        <f>SUM(Table12[[#This Row],[Column2]]*Table12[[#This Row],[Column5]])</f>
        <v>0</v>
      </c>
      <c r="F86" s="29">
        <f t="shared" si="11"/>
        <v>0</v>
      </c>
      <c r="G86" s="88">
        <f t="shared" si="13"/>
        <v>0</v>
      </c>
    </row>
    <row r="87" spans="1:7" x14ac:dyDescent="0.25">
      <c r="A87" s="27"/>
      <c r="B87" s="28" t="s">
        <v>57</v>
      </c>
      <c r="C87" s="38">
        <v>2.31</v>
      </c>
      <c r="D87" s="38">
        <f t="shared" si="12"/>
        <v>1.9635</v>
      </c>
      <c r="E87" s="99">
        <f>SUM(Table12[[#This Row],[Column2]]*Table12[[#This Row],[Column5]])</f>
        <v>0</v>
      </c>
      <c r="F87" s="38">
        <f t="shared" si="11"/>
        <v>0</v>
      </c>
      <c r="G87" s="100">
        <f t="shared" si="13"/>
        <v>0</v>
      </c>
    </row>
    <row r="88" spans="1:7" x14ac:dyDescent="0.25">
      <c r="A88" s="27"/>
      <c r="B88" s="28" t="s">
        <v>58</v>
      </c>
      <c r="C88" s="29">
        <v>2.68</v>
      </c>
      <c r="D88" s="29">
        <f t="shared" si="12"/>
        <v>2.278</v>
      </c>
      <c r="E88" s="30">
        <f>SUM(Table12[[#This Row],[Column2]]*Table12[[#This Row],[Column5]])</f>
        <v>0</v>
      </c>
      <c r="F88" s="29">
        <f t="shared" si="11"/>
        <v>0</v>
      </c>
      <c r="G88" s="88">
        <f t="shared" si="13"/>
        <v>0</v>
      </c>
    </row>
    <row r="89" spans="1:7" x14ac:dyDescent="0.25">
      <c r="A89" s="27"/>
      <c r="B89" s="28" t="s">
        <v>61</v>
      </c>
      <c r="C89" s="38">
        <v>5.09</v>
      </c>
      <c r="D89" s="38">
        <f t="shared" si="12"/>
        <v>4.3265000000000002</v>
      </c>
      <c r="E89" s="99">
        <f>SUM(Table12[[#This Row],[Column2]]*Table12[[#This Row],[Column5]])</f>
        <v>0</v>
      </c>
      <c r="F89" s="38">
        <f t="shared" si="11"/>
        <v>0</v>
      </c>
      <c r="G89" s="100">
        <f t="shared" si="13"/>
        <v>0</v>
      </c>
    </row>
    <row r="90" spans="1:7" x14ac:dyDescent="0.25">
      <c r="A90" s="27"/>
      <c r="B90" s="28" t="s">
        <v>60</v>
      </c>
      <c r="C90" s="29">
        <v>2.4700000000000002</v>
      </c>
      <c r="D90" s="63">
        <f t="shared" si="12"/>
        <v>2.0995000000000004</v>
      </c>
      <c r="E90" s="30">
        <f>SUM(Table12[[#This Row],[Column2]]*Table12[[#This Row],[Column5]])</f>
        <v>0</v>
      </c>
      <c r="F90" s="29">
        <f>A90*D90</f>
        <v>0</v>
      </c>
      <c r="G90" s="88">
        <f t="shared" si="13"/>
        <v>0</v>
      </c>
    </row>
    <row r="91" spans="1:7" x14ac:dyDescent="0.25">
      <c r="A91" s="27"/>
      <c r="B91" s="28" t="s">
        <v>62</v>
      </c>
      <c r="C91" s="38">
        <v>1.73</v>
      </c>
      <c r="D91" s="38">
        <f t="shared" si="12"/>
        <v>1.4704999999999999</v>
      </c>
      <c r="E91" s="99">
        <f>SUM(Table12[[#This Row],[Column2]]*Table12[[#This Row],[Column5]])</f>
        <v>0</v>
      </c>
      <c r="F91" s="38">
        <f t="shared" ref="F91:F93" si="14">A91*D91</f>
        <v>0</v>
      </c>
      <c r="G91" s="100">
        <f t="shared" si="13"/>
        <v>0</v>
      </c>
    </row>
    <row r="92" spans="1:7" x14ac:dyDescent="0.25">
      <c r="A92" s="6"/>
      <c r="B92" s="28" t="s">
        <v>118</v>
      </c>
      <c r="C92" s="29">
        <v>3.2</v>
      </c>
      <c r="D92" s="63">
        <f t="shared" si="12"/>
        <v>2.72</v>
      </c>
      <c r="E92" s="30">
        <f>SUM(Table12[[#This Row],[Column2]]*Table12[[#This Row],[Column5]])</f>
        <v>0</v>
      </c>
      <c r="F92" s="29">
        <f t="shared" si="14"/>
        <v>0</v>
      </c>
      <c r="G92" s="88">
        <f t="shared" si="13"/>
        <v>0</v>
      </c>
    </row>
    <row r="93" spans="1:7" x14ac:dyDescent="0.25">
      <c r="A93" s="6"/>
      <c r="B93" s="28" t="s">
        <v>119</v>
      </c>
      <c r="C93" s="38">
        <v>2.67</v>
      </c>
      <c r="D93" s="38">
        <f t="shared" si="12"/>
        <v>2.2694999999999999</v>
      </c>
      <c r="E93" s="99">
        <f>SUM(Table12[[#This Row],[Column2]]*Table12[[#This Row],[Column5]])</f>
        <v>0</v>
      </c>
      <c r="F93" s="38">
        <f t="shared" si="14"/>
        <v>0</v>
      </c>
      <c r="G93" s="100">
        <f t="shared" si="13"/>
        <v>0</v>
      </c>
    </row>
    <row r="94" spans="1:7" x14ac:dyDescent="0.25">
      <c r="A94" s="27"/>
      <c r="B94" s="28" t="s">
        <v>66</v>
      </c>
      <c r="C94" s="29">
        <v>2.4700000000000002</v>
      </c>
      <c r="D94" s="63">
        <f t="shared" si="12"/>
        <v>2.0995000000000004</v>
      </c>
      <c r="E94" s="30">
        <f>SUM(Table12[[#This Row],[Column2]]*Table12[[#This Row],[Column5]])</f>
        <v>0</v>
      </c>
      <c r="F94" s="29">
        <f>A94*D94</f>
        <v>0</v>
      </c>
      <c r="G94" s="88">
        <f t="shared" si="13"/>
        <v>0</v>
      </c>
    </row>
    <row r="95" spans="1:7" x14ac:dyDescent="0.25">
      <c r="A95" s="27"/>
      <c r="B95" s="28" t="s">
        <v>67</v>
      </c>
      <c r="C95" s="38">
        <v>2.83</v>
      </c>
      <c r="D95" s="38">
        <f t="shared" si="12"/>
        <v>2.4055</v>
      </c>
      <c r="E95" s="99">
        <f>SUM(Table12[[#This Row],[Column2]]*Table12[[#This Row],[Column5]])</f>
        <v>0</v>
      </c>
      <c r="F95" s="38">
        <f>A95*D95</f>
        <v>0</v>
      </c>
      <c r="G95" s="100">
        <f t="shared" si="13"/>
        <v>0</v>
      </c>
    </row>
    <row r="96" spans="1:7" x14ac:dyDescent="0.25">
      <c r="A96" s="27"/>
      <c r="B96" s="28" t="s">
        <v>68</v>
      </c>
      <c r="C96" s="29">
        <v>4.1500000000000004</v>
      </c>
      <c r="D96" s="63">
        <f t="shared" si="12"/>
        <v>3.5275000000000003</v>
      </c>
      <c r="E96" s="30">
        <f>SUM(Table12[[#This Row],[Column2]]*Table12[[#This Row],[Column5]])</f>
        <v>0</v>
      </c>
      <c r="F96" s="29">
        <f t="shared" ref="F96" si="15">A96*D96</f>
        <v>0</v>
      </c>
      <c r="G96" s="88">
        <f t="shared" si="13"/>
        <v>0</v>
      </c>
    </row>
    <row r="97" spans="1:7" x14ac:dyDescent="0.25">
      <c r="A97" s="119"/>
      <c r="B97" s="120" t="s">
        <v>125</v>
      </c>
      <c r="C97" s="29">
        <v>2.4700000000000002</v>
      </c>
      <c r="D97" s="121">
        <v>2.1</v>
      </c>
      <c r="E97" s="30"/>
      <c r="F97" s="29">
        <f>A97*D97</f>
        <v>0</v>
      </c>
      <c r="G97" s="100">
        <f>A98*1</f>
        <v>0</v>
      </c>
    </row>
    <row r="98" spans="1:7" x14ac:dyDescent="0.25">
      <c r="A98" s="27"/>
      <c r="B98" s="28" t="s">
        <v>69</v>
      </c>
      <c r="C98" s="38">
        <v>2.84</v>
      </c>
      <c r="D98" s="38">
        <f t="shared" si="12"/>
        <v>2.4139999999999997</v>
      </c>
      <c r="E98" s="99">
        <f>SUM(Table12[[#This Row],[Column2]]*Table12[[#This Row],[Column5]])</f>
        <v>0</v>
      </c>
      <c r="F98" s="38">
        <f t="shared" si="11"/>
        <v>0</v>
      </c>
      <c r="G98" s="88">
        <f>A99*1</f>
        <v>0</v>
      </c>
    </row>
    <row r="99" spans="1:7" x14ac:dyDescent="0.25">
      <c r="A99" s="27"/>
      <c r="B99" s="28" t="s">
        <v>70</v>
      </c>
      <c r="C99" s="29">
        <v>1.73</v>
      </c>
      <c r="D99" s="29">
        <f t="shared" si="12"/>
        <v>1.4704999999999999</v>
      </c>
      <c r="E99" s="30">
        <f>SUM(Table12[[#This Row],[Column2]]*Table12[[#This Row],[Column5]])</f>
        <v>0</v>
      </c>
      <c r="F99" s="29">
        <f t="shared" si="11"/>
        <v>0</v>
      </c>
      <c r="G99" s="100">
        <f>A100*1</f>
        <v>0</v>
      </c>
    </row>
    <row r="100" spans="1:7" x14ac:dyDescent="0.25">
      <c r="A100" s="27"/>
      <c r="B100" s="28" t="s">
        <v>71</v>
      </c>
      <c r="C100" s="38">
        <v>2.78</v>
      </c>
      <c r="D100" s="38">
        <f t="shared" si="12"/>
        <v>2.363</v>
      </c>
      <c r="E100" s="99">
        <f>SUM(Table12[[#This Row],[Column2]]*Table12[[#This Row],[Column5]])</f>
        <v>0</v>
      </c>
      <c r="F100" s="38">
        <f t="shared" si="11"/>
        <v>0</v>
      </c>
      <c r="G100" s="116"/>
    </row>
    <row r="101" spans="1:7" x14ac:dyDescent="0.25">
      <c r="A101" s="27"/>
      <c r="B101" s="39"/>
      <c r="C101" s="32"/>
      <c r="D101" s="115"/>
      <c r="E101" s="32"/>
      <c r="F101" s="32"/>
      <c r="G101" s="114"/>
    </row>
    <row r="102" spans="1:7" x14ac:dyDescent="0.25">
      <c r="A102" s="27"/>
      <c r="B102" s="113"/>
      <c r="C102" s="51"/>
      <c r="D102" s="51"/>
      <c r="E102" s="51"/>
      <c r="F102" s="51"/>
      <c r="G102" s="94"/>
    </row>
    <row r="103" spans="1:7" x14ac:dyDescent="0.25">
      <c r="A103" s="27"/>
      <c r="B103" s="83" t="s">
        <v>100</v>
      </c>
      <c r="C103" s="35"/>
      <c r="D103" s="35"/>
      <c r="E103" s="35"/>
      <c r="F103" s="35"/>
      <c r="G103" s="100">
        <f>A104*1</f>
        <v>0</v>
      </c>
    </row>
    <row r="104" spans="1:7" x14ac:dyDescent="0.25">
      <c r="A104" s="27"/>
      <c r="B104" s="28" t="s">
        <v>28</v>
      </c>
      <c r="C104" s="38">
        <v>2.57</v>
      </c>
      <c r="D104" s="38">
        <f t="shared" ref="D104:D127" si="16">((C104/100*85))</f>
        <v>2.1844999999999999</v>
      </c>
      <c r="E104" s="99">
        <f>SUM(Table12[[#This Row],[Column2]]*Table12[[#This Row],[Column5]])</f>
        <v>0</v>
      </c>
      <c r="F104" s="38">
        <f t="shared" ref="F104:F127" si="17">A104*D104</f>
        <v>0</v>
      </c>
      <c r="G104" s="88">
        <f t="shared" ref="G104:G107" si="18">A105*0.5</f>
        <v>0</v>
      </c>
    </row>
    <row r="105" spans="1:7" x14ac:dyDescent="0.25">
      <c r="A105" s="27"/>
      <c r="B105" s="28" t="s">
        <v>29</v>
      </c>
      <c r="C105" s="29">
        <v>1.79</v>
      </c>
      <c r="D105" s="29">
        <f t="shared" si="16"/>
        <v>1.5214999999999999</v>
      </c>
      <c r="E105" s="30">
        <f>SUM(Table12[[#This Row],[Column2]]*Table12[[#This Row],[Column5]])</f>
        <v>0</v>
      </c>
      <c r="F105" s="29">
        <f t="shared" si="17"/>
        <v>0</v>
      </c>
      <c r="G105" s="100">
        <f t="shared" si="18"/>
        <v>0</v>
      </c>
    </row>
    <row r="106" spans="1:7" x14ac:dyDescent="0.25">
      <c r="A106" s="27"/>
      <c r="B106" s="28" t="s">
        <v>30</v>
      </c>
      <c r="C106" s="38">
        <v>1.79</v>
      </c>
      <c r="D106" s="38">
        <f t="shared" si="16"/>
        <v>1.5214999999999999</v>
      </c>
      <c r="E106" s="99">
        <f>SUM(Table12[[#This Row],[Column2]]*Table12[[#This Row],[Column5]])</f>
        <v>0</v>
      </c>
      <c r="F106" s="38">
        <f t="shared" si="17"/>
        <v>0</v>
      </c>
      <c r="G106" s="88">
        <f t="shared" si="18"/>
        <v>0</v>
      </c>
    </row>
    <row r="107" spans="1:7" x14ac:dyDescent="0.25">
      <c r="A107" s="27"/>
      <c r="B107" s="28" t="s">
        <v>31</v>
      </c>
      <c r="C107" s="29">
        <v>2.84</v>
      </c>
      <c r="D107" s="63">
        <f t="shared" si="16"/>
        <v>2.4139999999999997</v>
      </c>
      <c r="E107" s="30">
        <f>SUM(Table12[[#This Row],[Column2]]*Table12[[#This Row],[Column5]])</f>
        <v>0</v>
      </c>
      <c r="F107" s="29">
        <f>A107*D107</f>
        <v>0</v>
      </c>
      <c r="G107" s="100">
        <f t="shared" si="18"/>
        <v>0</v>
      </c>
    </row>
    <row r="108" spans="1:7" x14ac:dyDescent="0.25">
      <c r="A108" s="27"/>
      <c r="B108" s="28" t="s">
        <v>32</v>
      </c>
      <c r="C108" s="38">
        <v>2.84</v>
      </c>
      <c r="D108" s="38">
        <f t="shared" si="16"/>
        <v>2.4139999999999997</v>
      </c>
      <c r="E108" s="99">
        <f>SUM(Table12[[#This Row],[Column2]]*Table12[[#This Row],[Column5]])</f>
        <v>0</v>
      </c>
      <c r="F108" s="38">
        <f t="shared" si="17"/>
        <v>0</v>
      </c>
      <c r="G108" s="88">
        <f t="shared" ref="G108:G121" si="19">A109*1</f>
        <v>0</v>
      </c>
    </row>
    <row r="109" spans="1:7" x14ac:dyDescent="0.25">
      <c r="A109" s="27"/>
      <c r="B109" s="28" t="s">
        <v>37</v>
      </c>
      <c r="C109" s="29">
        <v>1.67</v>
      </c>
      <c r="D109" s="63">
        <f t="shared" si="16"/>
        <v>1.4195</v>
      </c>
      <c r="E109" s="30">
        <f>SUM(Table12[[#This Row],[Column2]]*Table12[[#This Row],[Column5]])</f>
        <v>0</v>
      </c>
      <c r="F109" s="29">
        <f>A109*D109</f>
        <v>0</v>
      </c>
      <c r="G109" s="100">
        <f t="shared" si="19"/>
        <v>0</v>
      </c>
    </row>
    <row r="110" spans="1:7" x14ac:dyDescent="0.25">
      <c r="A110" s="27"/>
      <c r="B110" s="28" t="s">
        <v>38</v>
      </c>
      <c r="C110" s="38">
        <v>1.94</v>
      </c>
      <c r="D110" s="38">
        <f t="shared" si="16"/>
        <v>1.649</v>
      </c>
      <c r="E110" s="99">
        <f>SUM(Table12[[#This Row],[Column2]]*Table12[[#This Row],[Column5]])</f>
        <v>0</v>
      </c>
      <c r="F110" s="38">
        <f t="shared" si="17"/>
        <v>0</v>
      </c>
      <c r="G110" s="88">
        <f t="shared" si="19"/>
        <v>0</v>
      </c>
    </row>
    <row r="111" spans="1:7" x14ac:dyDescent="0.25">
      <c r="A111" s="27"/>
      <c r="B111" s="28" t="s">
        <v>39</v>
      </c>
      <c r="C111" s="29">
        <v>2.0499999999999998</v>
      </c>
      <c r="D111" s="29">
        <f t="shared" si="16"/>
        <v>1.7424999999999997</v>
      </c>
      <c r="E111" s="30">
        <f>SUM(Table12[[#This Row],[Column2]]*Table12[[#This Row],[Column5]])</f>
        <v>0</v>
      </c>
      <c r="F111" s="29">
        <f t="shared" si="17"/>
        <v>0</v>
      </c>
      <c r="G111" s="100">
        <f t="shared" si="19"/>
        <v>0</v>
      </c>
    </row>
    <row r="112" spans="1:7" x14ac:dyDescent="0.25">
      <c r="A112" s="27"/>
      <c r="B112" s="28" t="s">
        <v>41</v>
      </c>
      <c r="C112" s="38">
        <v>1.87</v>
      </c>
      <c r="D112" s="38">
        <f t="shared" si="16"/>
        <v>1.5895000000000001</v>
      </c>
      <c r="E112" s="99">
        <f>SUM(Table12[[#This Row],[Column2]]*Table12[[#This Row],[Column5]])</f>
        <v>0</v>
      </c>
      <c r="F112" s="38">
        <f t="shared" si="17"/>
        <v>0</v>
      </c>
      <c r="G112" s="88">
        <f t="shared" si="19"/>
        <v>0</v>
      </c>
    </row>
    <row r="113" spans="1:8" x14ac:dyDescent="0.25">
      <c r="A113" s="27"/>
      <c r="B113" s="28" t="s">
        <v>45</v>
      </c>
      <c r="C113" s="29">
        <v>2.0499999999999998</v>
      </c>
      <c r="D113" s="29">
        <f t="shared" si="16"/>
        <v>1.7424999999999997</v>
      </c>
      <c r="E113" s="30">
        <f>SUM(Table12[[#This Row],[Column2]]*Table12[[#This Row],[Column5]])</f>
        <v>0</v>
      </c>
      <c r="F113" s="29">
        <f t="shared" si="17"/>
        <v>0</v>
      </c>
      <c r="G113" s="86">
        <f t="shared" si="19"/>
        <v>0</v>
      </c>
    </row>
    <row r="114" spans="1:8" x14ac:dyDescent="0.25">
      <c r="A114" s="27"/>
      <c r="B114" s="42" t="s">
        <v>47</v>
      </c>
      <c r="C114" s="29">
        <v>2.2599999999999998</v>
      </c>
      <c r="D114" s="29">
        <f t="shared" si="16"/>
        <v>1.9209999999999998</v>
      </c>
      <c r="E114" s="30">
        <f>SUM(Table12[[#This Row],[Column2]]*Table12[[#This Row],[Column5]])</f>
        <v>0</v>
      </c>
      <c r="F114" s="29">
        <f t="shared" si="17"/>
        <v>0</v>
      </c>
      <c r="G114" s="88">
        <f t="shared" si="19"/>
        <v>0</v>
      </c>
    </row>
    <row r="115" spans="1:8" x14ac:dyDescent="0.25">
      <c r="A115" s="27"/>
      <c r="B115" s="42" t="s">
        <v>49</v>
      </c>
      <c r="C115" s="29">
        <v>2.15</v>
      </c>
      <c r="D115" s="29">
        <f t="shared" si="16"/>
        <v>1.8274999999999999</v>
      </c>
      <c r="E115" s="30">
        <f>SUM(Table12[[#This Row],[Column2]]*Table12[[#This Row],[Column5]])</f>
        <v>0</v>
      </c>
      <c r="F115" s="29">
        <f t="shared" si="17"/>
        <v>0</v>
      </c>
      <c r="G115" s="100">
        <f t="shared" si="19"/>
        <v>0</v>
      </c>
    </row>
    <row r="116" spans="1:8" x14ac:dyDescent="0.25">
      <c r="A116" s="6"/>
      <c r="B116" s="42" t="s">
        <v>120</v>
      </c>
      <c r="C116" s="38">
        <v>2.78</v>
      </c>
      <c r="D116" s="38">
        <f t="shared" si="16"/>
        <v>2.363</v>
      </c>
      <c r="E116" s="99">
        <f>SUM(Table12[[#This Row],[Column2]]*Table12[[#This Row],[Column5]])</f>
        <v>0</v>
      </c>
      <c r="F116" s="38">
        <f t="shared" si="17"/>
        <v>0</v>
      </c>
      <c r="G116" s="88">
        <f t="shared" si="19"/>
        <v>0</v>
      </c>
    </row>
    <row r="117" spans="1:8" x14ac:dyDescent="0.25">
      <c r="A117" s="6"/>
      <c r="B117" s="42" t="s">
        <v>121</v>
      </c>
      <c r="C117" s="29">
        <v>2.5</v>
      </c>
      <c r="D117" s="63">
        <f t="shared" si="16"/>
        <v>2.125</v>
      </c>
      <c r="E117" s="30">
        <f>SUM(Table12[[#This Row],[Column2]]*Table12[[#This Row],[Column5]])</f>
        <v>0</v>
      </c>
      <c r="F117" s="29">
        <f t="shared" si="17"/>
        <v>0</v>
      </c>
      <c r="G117" s="100">
        <f t="shared" si="19"/>
        <v>0</v>
      </c>
      <c r="H117" s="110"/>
    </row>
    <row r="118" spans="1:8" x14ac:dyDescent="0.25">
      <c r="A118" s="6"/>
      <c r="B118" s="42" t="s">
        <v>122</v>
      </c>
      <c r="C118" s="38">
        <v>2.88</v>
      </c>
      <c r="D118" s="38">
        <f t="shared" si="16"/>
        <v>2.448</v>
      </c>
      <c r="E118" s="99">
        <f>SUM(Table12[[#This Row],[Column2]]*Table12[[#This Row],[Column5]])</f>
        <v>0</v>
      </c>
      <c r="F118" s="38">
        <f t="shared" si="17"/>
        <v>0</v>
      </c>
      <c r="G118" s="88">
        <f t="shared" si="19"/>
        <v>0</v>
      </c>
    </row>
    <row r="119" spans="1:8" x14ac:dyDescent="0.25">
      <c r="A119" s="6"/>
      <c r="B119" s="42" t="s">
        <v>123</v>
      </c>
      <c r="C119" s="29">
        <v>3.13</v>
      </c>
      <c r="D119" s="63">
        <f t="shared" si="16"/>
        <v>2.6605000000000003</v>
      </c>
      <c r="E119" s="30">
        <f>SUM(Table12[[#This Row],[Column2]]*Table12[[#This Row],[Column5]])</f>
        <v>0</v>
      </c>
      <c r="F119" s="29">
        <f t="shared" si="17"/>
        <v>0</v>
      </c>
      <c r="G119" s="100">
        <f t="shared" si="19"/>
        <v>0</v>
      </c>
      <c r="H119" s="110"/>
    </row>
    <row r="120" spans="1:8" x14ac:dyDescent="0.25">
      <c r="A120" s="6"/>
      <c r="B120" s="42" t="s">
        <v>124</v>
      </c>
      <c r="C120" s="38">
        <v>2.52</v>
      </c>
      <c r="D120" s="38">
        <f t="shared" si="16"/>
        <v>2.1419999999999999</v>
      </c>
      <c r="E120" s="99">
        <f>SUM(Table12[[#This Row],[Column2]]*Table12[[#This Row],[Column5]])</f>
        <v>0</v>
      </c>
      <c r="F120" s="38">
        <f t="shared" si="17"/>
        <v>0</v>
      </c>
      <c r="G120" s="88">
        <f t="shared" si="19"/>
        <v>0</v>
      </c>
    </row>
    <row r="121" spans="1:8" x14ac:dyDescent="0.25">
      <c r="A121" s="6"/>
      <c r="B121" s="28" t="s">
        <v>116</v>
      </c>
      <c r="C121" s="29">
        <v>3.42</v>
      </c>
      <c r="D121" s="63">
        <f t="shared" si="16"/>
        <v>2.907</v>
      </c>
      <c r="E121" s="30">
        <f>SUM(Table12[[#This Row],[Column2]]*Table12[[#This Row],[Column5]])</f>
        <v>0</v>
      </c>
      <c r="F121" s="29">
        <f>A121*D121</f>
        <v>0</v>
      </c>
      <c r="G121" s="86">
        <f t="shared" si="19"/>
        <v>0</v>
      </c>
    </row>
    <row r="122" spans="1:8" x14ac:dyDescent="0.25">
      <c r="A122" s="27"/>
      <c r="B122" s="28" t="s">
        <v>51</v>
      </c>
      <c r="C122" s="29">
        <v>2</v>
      </c>
      <c r="D122" s="29">
        <f t="shared" si="16"/>
        <v>1.7</v>
      </c>
      <c r="E122" s="30">
        <f>SUM(Table12[[#This Row],[Column2]]*Table12[[#This Row],[Column5]])</f>
        <v>0</v>
      </c>
      <c r="F122" s="29">
        <f t="shared" si="17"/>
        <v>0</v>
      </c>
      <c r="G122" s="88">
        <f>A123*(12*0.454)</f>
        <v>0</v>
      </c>
    </row>
    <row r="123" spans="1:8" x14ac:dyDescent="0.25">
      <c r="A123" s="27"/>
      <c r="B123" s="28" t="s">
        <v>46</v>
      </c>
      <c r="C123" s="29">
        <v>2.4700000000000002</v>
      </c>
      <c r="D123" s="29">
        <f t="shared" si="16"/>
        <v>2.0995000000000004</v>
      </c>
      <c r="E123" s="30">
        <f>SUM(Table12[[#This Row],[Column2]]*Table12[[#This Row],[Column5]])</f>
        <v>0</v>
      </c>
      <c r="F123" s="29">
        <f t="shared" si="17"/>
        <v>0</v>
      </c>
      <c r="G123" s="86">
        <f>A124*0.5</f>
        <v>0</v>
      </c>
    </row>
    <row r="124" spans="1:8" x14ac:dyDescent="0.25">
      <c r="A124" s="27"/>
      <c r="B124" s="28" t="s">
        <v>59</v>
      </c>
      <c r="C124" s="29">
        <v>2.52</v>
      </c>
      <c r="D124" s="29">
        <f t="shared" si="16"/>
        <v>2.1419999999999999</v>
      </c>
      <c r="E124" s="30">
        <f>SUM(Table12[[#This Row],[Column2]]*Table12[[#This Row],[Column5]])</f>
        <v>0</v>
      </c>
      <c r="F124" s="29">
        <f t="shared" si="17"/>
        <v>0</v>
      </c>
      <c r="G124" s="88">
        <f>A125*1.5</f>
        <v>0</v>
      </c>
    </row>
    <row r="125" spans="1:8" x14ac:dyDescent="0.25">
      <c r="A125" s="27"/>
      <c r="B125" s="28" t="s">
        <v>63</v>
      </c>
      <c r="C125" s="29">
        <v>4.7300000000000004</v>
      </c>
      <c r="D125" s="29">
        <f t="shared" si="16"/>
        <v>4.0205000000000002</v>
      </c>
      <c r="E125" s="30">
        <f>SUM(Table12[[#This Row],[Column2]]*Table12[[#This Row],[Column5]])</f>
        <v>0</v>
      </c>
      <c r="F125" s="29">
        <f t="shared" si="17"/>
        <v>0</v>
      </c>
      <c r="G125" s="86">
        <f t="shared" ref="G125:G126" si="20">A126*1</f>
        <v>0</v>
      </c>
    </row>
    <row r="126" spans="1:8" x14ac:dyDescent="0.25">
      <c r="A126" s="27"/>
      <c r="B126" s="47" t="s">
        <v>72</v>
      </c>
      <c r="C126" s="29">
        <v>1.47</v>
      </c>
      <c r="D126" s="29">
        <f t="shared" si="16"/>
        <v>1.2495000000000001</v>
      </c>
      <c r="E126" s="30">
        <f>SUM(Table12[[#This Row],[Column2]]*Table12[[#This Row],[Column5]])</f>
        <v>0</v>
      </c>
      <c r="F126" s="29">
        <f t="shared" si="17"/>
        <v>0</v>
      </c>
      <c r="G126" s="88">
        <f t="shared" si="20"/>
        <v>0</v>
      </c>
    </row>
    <row r="127" spans="1:8" x14ac:dyDescent="0.25">
      <c r="A127" s="27"/>
      <c r="B127" s="47" t="s">
        <v>73</v>
      </c>
      <c r="C127" s="29">
        <v>2.19</v>
      </c>
      <c r="D127" s="29">
        <f t="shared" si="16"/>
        <v>1.8614999999999999</v>
      </c>
      <c r="E127" s="70">
        <f>SUM(Table12[[#This Row],[Column2]]*Table12[[#This Row],[Column5]])</f>
        <v>0</v>
      </c>
      <c r="F127" s="29">
        <f t="shared" si="17"/>
        <v>0</v>
      </c>
    </row>
    <row r="128" spans="1:8" x14ac:dyDescent="0.25">
      <c r="A128" s="48"/>
      <c r="B128" s="49"/>
      <c r="C128" s="40"/>
      <c r="D128" s="40"/>
      <c r="E128" s="40"/>
      <c r="F128" s="40"/>
      <c r="G128" s="104" t="e">
        <f>SUBTOTAL(109,[1]!Table12[Column8])</f>
        <v>#REF!</v>
      </c>
    </row>
    <row r="129" spans="1:6" x14ac:dyDescent="0.25">
      <c r="A129" s="50">
        <f>SUBTOTAL(109,Table12[Column2])</f>
        <v>0</v>
      </c>
      <c r="B129" s="50"/>
      <c r="C129" s="41"/>
      <c r="D129" s="41"/>
      <c r="E129" s="51">
        <f>SUBTOTAL(109,Table12[Column6])</f>
        <v>0</v>
      </c>
      <c r="F129" s="52">
        <f>SUBTOTAL(109,Table12[Column7])</f>
        <v>0</v>
      </c>
    </row>
    <row r="130" spans="1:6" x14ac:dyDescent="0.25">
      <c r="A130" s="50"/>
      <c r="B130" s="53" t="s">
        <v>9</v>
      </c>
      <c r="C130" s="54">
        <v>0</v>
      </c>
      <c r="D130" s="55"/>
      <c r="E130" s="56"/>
      <c r="F130" s="56"/>
    </row>
    <row r="131" spans="1:6" ht="23.25" x14ac:dyDescent="0.35">
      <c r="A131" s="57"/>
      <c r="B131" s="58"/>
      <c r="C131" s="59"/>
      <c r="D131" s="57"/>
      <c r="E131" s="56"/>
      <c r="F131" s="56"/>
    </row>
    <row r="132" spans="1:6" ht="18" x14ac:dyDescent="0.25">
      <c r="A132" s="57"/>
      <c r="B132" s="60" t="s">
        <v>111</v>
      </c>
      <c r="C132" s="57"/>
      <c r="D132" s="61">
        <f>F129+C131-C130</f>
        <v>0</v>
      </c>
      <c r="E132" s="56"/>
      <c r="F132" s="56"/>
    </row>
    <row r="134" spans="1:6" ht="21" x14ac:dyDescent="0.35">
      <c r="B134" s="117" t="s">
        <v>113</v>
      </c>
      <c r="C134" s="118"/>
      <c r="D134" s="118"/>
      <c r="E134" s="118"/>
      <c r="F134" s="118"/>
    </row>
  </sheetData>
  <mergeCells count="1">
    <mergeCell ref="B134:F134"/>
  </mergeCells>
  <pageMargins left="0.23622047244094491" right="0.23622047244094491" top="0.55118110236220474" bottom="0.55118110236220474" header="0.31496062992125984" footer="0.31496062992125984"/>
  <pageSetup paperSize="9" orientation="landscape" horizontalDpi="4294967294" verticalDpi="36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RESCUE DISCOUNT</vt:lpstr>
      <vt:lpstr>'RESCUE DISCOUNT'!Print_Area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Janet</cp:lastModifiedBy>
  <cp:revision/>
  <cp:lastPrinted>2019-02-28T15:54:47Z</cp:lastPrinted>
  <dcterms:created xsi:type="dcterms:W3CDTF">2016-10-27T09:07:07Z</dcterms:created>
  <dcterms:modified xsi:type="dcterms:W3CDTF">2019-03-17T13:07:49Z</dcterms:modified>
  <cp:category/>
  <cp:contentStatus/>
</cp:coreProperties>
</file>